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606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simonwalker/Dropbox/Border League 2015-16 Results/Match 3/"/>
    </mc:Choice>
  </mc:AlternateContent>
  <bookViews>
    <workbookView xWindow="-1980" yWindow="-21380" windowWidth="24260" windowHeight="20300" activeTab="1"/>
  </bookViews>
  <sheets>
    <sheet name="Athletes" sheetId="2" r:id="rId1"/>
    <sheet name="Inputs" sheetId="1" r:id="rId2"/>
    <sheet name="Results" sheetId="3" r:id="rId3"/>
  </sheets>
  <definedNames>
    <definedName name="_xlnm._FilterDatabase" localSheetId="0" hidden="1">Athletes!$A$1:$E$74</definedName>
    <definedName name="Athletes">Athletes!$A$1:$E$157</definedName>
    <definedName name="BorderAthletes">Athletes!$A:$G</definedName>
    <definedName name="Final">Inputs!#REF!</definedName>
    <definedName name="NOS">Inputs!$B$9:$B$308</definedName>
    <definedName name="_xlnm.Print_Area" localSheetId="0">Athletes!$A$1:$E$38</definedName>
    <definedName name="_xlnm.Print_Area" localSheetId="1">Inputs!$A$1:$M$308</definedName>
    <definedName name="_xlnm.Print_Area" localSheetId="2">Results!$A$1:$M$109</definedName>
    <definedName name="_xlnm.Print_Titles" localSheetId="2">Results!$1:$21</definedName>
    <definedName name="Result">Inputs!$B$8:$M$323</definedName>
    <definedName name="SCORE_1">Inputs!$O$8:$Q$308</definedName>
    <definedName name="SCORE_2">Inputs!$S$8:$U$308</definedName>
    <definedName name="SCORE_3">Inputs!$W$8:$Y$308</definedName>
    <definedName name="SCORE_4">Inputs!$AA$8:$AC$308</definedName>
    <definedName name="SCORE_5">Inputs!$AE$8:$AG$308</definedName>
    <definedName name="SCORE_6">Inputs!$AI$8:$AK$308</definedName>
    <definedName name="Teams">Inputs!$D$8:$M$323</definedName>
    <definedName name="TMSCORE">Inputs!#REF!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97" i="3" l="1"/>
  <c r="E97" i="3"/>
  <c r="F96" i="3"/>
  <c r="E96" i="3"/>
  <c r="F95" i="3"/>
  <c r="E95" i="3"/>
  <c r="F94" i="3"/>
  <c r="E94" i="3"/>
  <c r="F93" i="3"/>
  <c r="E93" i="3"/>
  <c r="F92" i="3"/>
  <c r="E92" i="3"/>
  <c r="F91" i="3"/>
  <c r="E91" i="3"/>
  <c r="F90" i="3"/>
  <c r="E90" i="3"/>
  <c r="F89" i="3"/>
  <c r="E89" i="3"/>
  <c r="F88" i="3"/>
  <c r="E88" i="3"/>
  <c r="F87" i="3"/>
  <c r="E87" i="3"/>
  <c r="F86" i="3"/>
  <c r="E86" i="3"/>
  <c r="F85" i="3"/>
  <c r="E85" i="3"/>
  <c r="F84" i="3"/>
  <c r="E84" i="3"/>
  <c r="F83" i="3"/>
  <c r="E83" i="3"/>
  <c r="F82" i="3"/>
  <c r="E82" i="3"/>
  <c r="F81" i="3"/>
  <c r="E81" i="3"/>
  <c r="F80" i="3"/>
  <c r="E80" i="3"/>
  <c r="F79" i="3"/>
  <c r="E79" i="3"/>
  <c r="F78" i="3"/>
  <c r="E78" i="3"/>
  <c r="F77" i="3"/>
  <c r="E77" i="3"/>
  <c r="F76" i="3"/>
  <c r="E76" i="3"/>
  <c r="F75" i="3"/>
  <c r="E75" i="3"/>
  <c r="F74" i="3"/>
  <c r="E74" i="3"/>
  <c r="F73" i="3"/>
  <c r="E73" i="3"/>
  <c r="F72" i="3"/>
  <c r="E72" i="3"/>
  <c r="F71" i="3"/>
  <c r="E71" i="3"/>
  <c r="F70" i="3"/>
  <c r="E70" i="3"/>
  <c r="F69" i="3"/>
  <c r="E69" i="3"/>
  <c r="F68" i="3"/>
  <c r="E68" i="3"/>
  <c r="F67" i="3"/>
  <c r="E67" i="3"/>
  <c r="F66" i="3"/>
  <c r="E66" i="3"/>
  <c r="F65" i="3"/>
  <c r="E65" i="3"/>
  <c r="F64" i="3"/>
  <c r="E64" i="3"/>
  <c r="F63" i="3"/>
  <c r="E63" i="3"/>
  <c r="F62" i="3"/>
  <c r="E62" i="3"/>
  <c r="F61" i="3"/>
  <c r="E61" i="3"/>
  <c r="F60" i="3"/>
  <c r="E60" i="3"/>
  <c r="F59" i="3"/>
  <c r="E59" i="3"/>
  <c r="F58" i="3"/>
  <c r="E58" i="3"/>
  <c r="F57" i="3"/>
  <c r="E57" i="3"/>
  <c r="F56" i="3"/>
  <c r="E56" i="3"/>
  <c r="F55" i="3"/>
  <c r="E55" i="3"/>
  <c r="F54" i="3"/>
  <c r="E54" i="3"/>
  <c r="F53" i="3"/>
  <c r="E53" i="3"/>
  <c r="F52" i="3"/>
  <c r="E52" i="3"/>
  <c r="F51" i="3"/>
  <c r="E51" i="3"/>
  <c r="F50" i="3"/>
  <c r="E50" i="3"/>
  <c r="F49" i="3"/>
  <c r="E49" i="3"/>
  <c r="F48" i="3"/>
  <c r="E48" i="3"/>
  <c r="F47" i="3"/>
  <c r="E47" i="3"/>
  <c r="F46" i="3"/>
  <c r="E46" i="3"/>
  <c r="F45" i="3"/>
  <c r="E45" i="3"/>
  <c r="F44" i="3"/>
  <c r="E44" i="3"/>
  <c r="F43" i="3"/>
  <c r="E43" i="3"/>
  <c r="F42" i="3"/>
  <c r="E42" i="3"/>
  <c r="F41" i="3"/>
  <c r="E41" i="3"/>
  <c r="F40" i="3"/>
  <c r="E40" i="3"/>
  <c r="F39" i="3"/>
  <c r="E39" i="3"/>
  <c r="F38" i="3"/>
  <c r="E38" i="3"/>
  <c r="F37" i="3"/>
  <c r="E37" i="3"/>
  <c r="F308" i="1"/>
  <c r="E308" i="1"/>
  <c r="D308" i="1"/>
  <c r="C308" i="1"/>
  <c r="F307" i="1"/>
  <c r="E307" i="1"/>
  <c r="D307" i="1"/>
  <c r="C307" i="1"/>
  <c r="F306" i="1"/>
  <c r="E306" i="1"/>
  <c r="D306" i="1"/>
  <c r="C306" i="1"/>
  <c r="F305" i="1"/>
  <c r="E305" i="1"/>
  <c r="D305" i="1"/>
  <c r="C305" i="1"/>
  <c r="F304" i="1"/>
  <c r="E304" i="1"/>
  <c r="D304" i="1"/>
  <c r="C304" i="1"/>
  <c r="F303" i="1"/>
  <c r="E303" i="1"/>
  <c r="D303" i="1"/>
  <c r="C303" i="1"/>
  <c r="F302" i="1"/>
  <c r="E302" i="1"/>
  <c r="D302" i="1"/>
  <c r="C302" i="1"/>
  <c r="F301" i="1"/>
  <c r="E301" i="1"/>
  <c r="D301" i="1"/>
  <c r="C301" i="1"/>
  <c r="F300" i="1"/>
  <c r="E300" i="1"/>
  <c r="D300" i="1"/>
  <c r="C300" i="1"/>
  <c r="F299" i="1"/>
  <c r="E299" i="1"/>
  <c r="D299" i="1"/>
  <c r="C299" i="1"/>
  <c r="F298" i="1"/>
  <c r="E298" i="1"/>
  <c r="D298" i="1"/>
  <c r="C298" i="1"/>
  <c r="F297" i="1"/>
  <c r="E297" i="1"/>
  <c r="D297" i="1"/>
  <c r="C297" i="1"/>
  <c r="F296" i="1"/>
  <c r="E296" i="1"/>
  <c r="D296" i="1"/>
  <c r="C296" i="1"/>
  <c r="F295" i="1"/>
  <c r="E295" i="1"/>
  <c r="D295" i="1"/>
  <c r="C295" i="1"/>
  <c r="F294" i="1"/>
  <c r="E294" i="1"/>
  <c r="D294" i="1"/>
  <c r="C294" i="1"/>
  <c r="F293" i="1"/>
  <c r="E293" i="1"/>
  <c r="D293" i="1"/>
  <c r="C293" i="1"/>
  <c r="F292" i="1"/>
  <c r="E292" i="1"/>
  <c r="D292" i="1"/>
  <c r="C292" i="1"/>
  <c r="F291" i="1"/>
  <c r="E291" i="1"/>
  <c r="D291" i="1"/>
  <c r="C291" i="1"/>
  <c r="F290" i="1"/>
  <c r="E290" i="1"/>
  <c r="D290" i="1"/>
  <c r="C290" i="1"/>
  <c r="F289" i="1"/>
  <c r="E289" i="1"/>
  <c r="D289" i="1"/>
  <c r="C289" i="1"/>
  <c r="F288" i="1"/>
  <c r="E288" i="1"/>
  <c r="D288" i="1"/>
  <c r="C288" i="1"/>
  <c r="F287" i="1"/>
  <c r="E287" i="1"/>
  <c r="D287" i="1"/>
  <c r="C287" i="1"/>
  <c r="F286" i="1"/>
  <c r="E286" i="1"/>
  <c r="D286" i="1"/>
  <c r="C286" i="1"/>
  <c r="F285" i="1"/>
  <c r="E285" i="1"/>
  <c r="D285" i="1"/>
  <c r="C285" i="1"/>
  <c r="F284" i="1"/>
  <c r="E284" i="1"/>
  <c r="D284" i="1"/>
  <c r="C284" i="1"/>
  <c r="F283" i="1"/>
  <c r="E283" i="1"/>
  <c r="D283" i="1"/>
  <c r="C283" i="1"/>
  <c r="F282" i="1"/>
  <c r="E282" i="1"/>
  <c r="D282" i="1"/>
  <c r="C282" i="1"/>
  <c r="F281" i="1"/>
  <c r="E281" i="1"/>
  <c r="D281" i="1"/>
  <c r="C281" i="1"/>
  <c r="F280" i="1"/>
  <c r="E280" i="1"/>
  <c r="D280" i="1"/>
  <c r="C280" i="1"/>
  <c r="F279" i="1"/>
  <c r="E279" i="1"/>
  <c r="D279" i="1"/>
  <c r="C279" i="1"/>
  <c r="F278" i="1"/>
  <c r="E278" i="1"/>
  <c r="D278" i="1"/>
  <c r="C278" i="1"/>
  <c r="F277" i="1"/>
  <c r="E277" i="1"/>
  <c r="D277" i="1"/>
  <c r="C277" i="1"/>
  <c r="F276" i="1"/>
  <c r="E276" i="1"/>
  <c r="D276" i="1"/>
  <c r="C276" i="1"/>
  <c r="F275" i="1"/>
  <c r="E275" i="1"/>
  <c r="D275" i="1"/>
  <c r="C275" i="1"/>
  <c r="F274" i="1"/>
  <c r="E274" i="1"/>
  <c r="D274" i="1"/>
  <c r="C274" i="1"/>
  <c r="F273" i="1"/>
  <c r="E273" i="1"/>
  <c r="D273" i="1"/>
  <c r="C273" i="1"/>
  <c r="F272" i="1"/>
  <c r="E272" i="1"/>
  <c r="D272" i="1"/>
  <c r="C272" i="1"/>
  <c r="F271" i="1"/>
  <c r="E271" i="1"/>
  <c r="D271" i="1"/>
  <c r="C271" i="1"/>
  <c r="F270" i="1"/>
  <c r="E270" i="1"/>
  <c r="D270" i="1"/>
  <c r="C270" i="1"/>
  <c r="F269" i="1"/>
  <c r="E269" i="1"/>
  <c r="D269" i="1"/>
  <c r="C269" i="1"/>
  <c r="F268" i="1"/>
  <c r="E268" i="1"/>
  <c r="D268" i="1"/>
  <c r="C268" i="1"/>
  <c r="F267" i="1"/>
  <c r="E267" i="1"/>
  <c r="D267" i="1"/>
  <c r="C267" i="1"/>
  <c r="F266" i="1"/>
  <c r="E266" i="1"/>
  <c r="D266" i="1"/>
  <c r="C266" i="1"/>
  <c r="F265" i="1"/>
  <c r="E265" i="1"/>
  <c r="D265" i="1"/>
  <c r="C265" i="1"/>
  <c r="F264" i="1"/>
  <c r="E264" i="1"/>
  <c r="D264" i="1"/>
  <c r="C264" i="1"/>
  <c r="F263" i="1"/>
  <c r="E263" i="1"/>
  <c r="D263" i="1"/>
  <c r="C263" i="1"/>
  <c r="F262" i="1"/>
  <c r="E262" i="1"/>
  <c r="D262" i="1"/>
  <c r="C262" i="1"/>
  <c r="F261" i="1"/>
  <c r="E261" i="1"/>
  <c r="D261" i="1"/>
  <c r="C261" i="1"/>
  <c r="F260" i="1"/>
  <c r="E260" i="1"/>
  <c r="D260" i="1"/>
  <c r="C260" i="1"/>
  <c r="F259" i="1"/>
  <c r="E259" i="1"/>
  <c r="D259" i="1"/>
  <c r="C259" i="1"/>
  <c r="F258" i="1"/>
  <c r="E258" i="1"/>
  <c r="D258" i="1"/>
  <c r="C258" i="1"/>
  <c r="F257" i="1"/>
  <c r="E257" i="1"/>
  <c r="D257" i="1"/>
  <c r="C257" i="1"/>
  <c r="F256" i="1"/>
  <c r="E256" i="1"/>
  <c r="D256" i="1"/>
  <c r="C256" i="1"/>
  <c r="F255" i="1"/>
  <c r="E255" i="1"/>
  <c r="D255" i="1"/>
  <c r="C255" i="1"/>
  <c r="F254" i="1"/>
  <c r="E254" i="1"/>
  <c r="D254" i="1"/>
  <c r="C254" i="1"/>
  <c r="F253" i="1"/>
  <c r="E253" i="1"/>
  <c r="D253" i="1"/>
  <c r="C253" i="1"/>
  <c r="F252" i="1"/>
  <c r="E252" i="1"/>
  <c r="D252" i="1"/>
  <c r="C252" i="1"/>
  <c r="F251" i="1"/>
  <c r="E251" i="1"/>
  <c r="D251" i="1"/>
  <c r="C251" i="1"/>
  <c r="F250" i="1"/>
  <c r="E250" i="1"/>
  <c r="D250" i="1"/>
  <c r="C250" i="1"/>
  <c r="F249" i="1"/>
  <c r="E249" i="1"/>
  <c r="D249" i="1"/>
  <c r="C249" i="1"/>
  <c r="F248" i="1"/>
  <c r="E248" i="1"/>
  <c r="D248" i="1"/>
  <c r="C248" i="1"/>
  <c r="F247" i="1"/>
  <c r="E247" i="1"/>
  <c r="D247" i="1"/>
  <c r="C247" i="1"/>
  <c r="F246" i="1"/>
  <c r="E246" i="1"/>
  <c r="D246" i="1"/>
  <c r="C246" i="1"/>
  <c r="F245" i="1"/>
  <c r="E245" i="1"/>
  <c r="D245" i="1"/>
  <c r="C245" i="1"/>
  <c r="F244" i="1"/>
  <c r="E244" i="1"/>
  <c r="D244" i="1"/>
  <c r="C244" i="1"/>
  <c r="F243" i="1"/>
  <c r="E243" i="1"/>
  <c r="D243" i="1"/>
  <c r="C243" i="1"/>
  <c r="F242" i="1"/>
  <c r="E242" i="1"/>
  <c r="D242" i="1"/>
  <c r="C242" i="1"/>
  <c r="F241" i="1"/>
  <c r="E241" i="1"/>
  <c r="D241" i="1"/>
  <c r="C241" i="1"/>
  <c r="F240" i="1"/>
  <c r="E240" i="1"/>
  <c r="D240" i="1"/>
  <c r="C240" i="1"/>
  <c r="F239" i="1"/>
  <c r="E239" i="1"/>
  <c r="D239" i="1"/>
  <c r="C239" i="1"/>
  <c r="F238" i="1"/>
  <c r="E238" i="1"/>
  <c r="D238" i="1"/>
  <c r="C238" i="1"/>
  <c r="F237" i="1"/>
  <c r="E237" i="1"/>
  <c r="D237" i="1"/>
  <c r="C237" i="1"/>
  <c r="F236" i="1"/>
  <c r="E236" i="1"/>
  <c r="D236" i="1"/>
  <c r="C236" i="1"/>
  <c r="F235" i="1"/>
  <c r="E235" i="1"/>
  <c r="D235" i="1"/>
  <c r="C235" i="1"/>
  <c r="F234" i="1"/>
  <c r="E234" i="1"/>
  <c r="D234" i="1"/>
  <c r="C234" i="1"/>
  <c r="F233" i="1"/>
  <c r="E233" i="1"/>
  <c r="D233" i="1"/>
  <c r="C233" i="1"/>
  <c r="F232" i="1"/>
  <c r="E232" i="1"/>
  <c r="D232" i="1"/>
  <c r="C232" i="1"/>
  <c r="F231" i="1"/>
  <c r="E231" i="1"/>
  <c r="D231" i="1"/>
  <c r="C231" i="1"/>
  <c r="F230" i="1"/>
  <c r="E230" i="1"/>
  <c r="D230" i="1"/>
  <c r="C230" i="1"/>
  <c r="F229" i="1"/>
  <c r="E229" i="1"/>
  <c r="D229" i="1"/>
  <c r="C229" i="1"/>
  <c r="F228" i="1"/>
  <c r="E228" i="1"/>
  <c r="D228" i="1"/>
  <c r="C228" i="1"/>
  <c r="F227" i="1"/>
  <c r="E227" i="1"/>
  <c r="D227" i="1"/>
  <c r="C227" i="1"/>
  <c r="F226" i="1"/>
  <c r="E226" i="1"/>
  <c r="D226" i="1"/>
  <c r="C226" i="1"/>
  <c r="F225" i="1"/>
  <c r="E225" i="1"/>
  <c r="D225" i="1"/>
  <c r="C225" i="1"/>
  <c r="F224" i="1"/>
  <c r="E224" i="1"/>
  <c r="D224" i="1"/>
  <c r="C224" i="1"/>
  <c r="F223" i="1"/>
  <c r="E223" i="1"/>
  <c r="D223" i="1"/>
  <c r="C223" i="1"/>
  <c r="F222" i="1"/>
  <c r="E222" i="1"/>
  <c r="D222" i="1"/>
  <c r="C222" i="1"/>
  <c r="F221" i="1"/>
  <c r="E221" i="1"/>
  <c r="D221" i="1"/>
  <c r="C221" i="1"/>
  <c r="F220" i="1"/>
  <c r="E220" i="1"/>
  <c r="D220" i="1"/>
  <c r="C220" i="1"/>
  <c r="F219" i="1"/>
  <c r="E219" i="1"/>
  <c r="D219" i="1"/>
  <c r="C219" i="1"/>
  <c r="F218" i="1"/>
  <c r="E218" i="1"/>
  <c r="D218" i="1"/>
  <c r="C218" i="1"/>
  <c r="F217" i="1"/>
  <c r="E217" i="1"/>
  <c r="D217" i="1"/>
  <c r="C217" i="1"/>
  <c r="F216" i="1"/>
  <c r="E216" i="1"/>
  <c r="D216" i="1"/>
  <c r="C216" i="1"/>
  <c r="F215" i="1"/>
  <c r="E215" i="1"/>
  <c r="D215" i="1"/>
  <c r="C215" i="1"/>
  <c r="F214" i="1"/>
  <c r="E214" i="1"/>
  <c r="D214" i="1"/>
  <c r="C214" i="1"/>
  <c r="F213" i="1"/>
  <c r="E213" i="1"/>
  <c r="D213" i="1"/>
  <c r="C213" i="1"/>
  <c r="F212" i="1"/>
  <c r="E212" i="1"/>
  <c r="D212" i="1"/>
  <c r="C212" i="1"/>
  <c r="F211" i="1"/>
  <c r="E211" i="1"/>
  <c r="D211" i="1"/>
  <c r="C211" i="1"/>
  <c r="F210" i="1"/>
  <c r="E210" i="1"/>
  <c r="D210" i="1"/>
  <c r="C210" i="1"/>
  <c r="F209" i="1"/>
  <c r="E209" i="1"/>
  <c r="D209" i="1"/>
  <c r="C209" i="1"/>
  <c r="F208" i="1"/>
  <c r="E208" i="1"/>
  <c r="D208" i="1"/>
  <c r="C208" i="1"/>
  <c r="F207" i="1"/>
  <c r="E207" i="1"/>
  <c r="D207" i="1"/>
  <c r="C207" i="1"/>
  <c r="F206" i="1"/>
  <c r="E206" i="1"/>
  <c r="D206" i="1"/>
  <c r="C206" i="1"/>
  <c r="F205" i="1"/>
  <c r="E205" i="1"/>
  <c r="D205" i="1"/>
  <c r="C205" i="1"/>
  <c r="F204" i="1"/>
  <c r="E204" i="1"/>
  <c r="D204" i="1"/>
  <c r="C204" i="1"/>
  <c r="F203" i="1"/>
  <c r="E203" i="1"/>
  <c r="D203" i="1"/>
  <c r="C203" i="1"/>
  <c r="F202" i="1"/>
  <c r="E202" i="1"/>
  <c r="D202" i="1"/>
  <c r="C202" i="1"/>
  <c r="F201" i="1"/>
  <c r="E201" i="1"/>
  <c r="D201" i="1"/>
  <c r="C201" i="1"/>
  <c r="F200" i="1"/>
  <c r="E200" i="1"/>
  <c r="D200" i="1"/>
  <c r="C200" i="1"/>
  <c r="F199" i="1"/>
  <c r="E199" i="1"/>
  <c r="D199" i="1"/>
  <c r="C199" i="1"/>
  <c r="F198" i="1"/>
  <c r="E198" i="1"/>
  <c r="D198" i="1"/>
  <c r="C198" i="1"/>
  <c r="F197" i="1"/>
  <c r="E197" i="1"/>
  <c r="D197" i="1"/>
  <c r="C197" i="1"/>
  <c r="F196" i="1"/>
  <c r="E196" i="1"/>
  <c r="D196" i="1"/>
  <c r="C196" i="1"/>
  <c r="F195" i="1"/>
  <c r="E195" i="1"/>
  <c r="D195" i="1"/>
  <c r="C195" i="1"/>
  <c r="F194" i="1"/>
  <c r="E194" i="1"/>
  <c r="D194" i="1"/>
  <c r="C194" i="1"/>
  <c r="F193" i="1"/>
  <c r="E193" i="1"/>
  <c r="D193" i="1"/>
  <c r="C193" i="1"/>
  <c r="F192" i="1"/>
  <c r="E192" i="1"/>
  <c r="D192" i="1"/>
  <c r="C192" i="1"/>
  <c r="F191" i="1"/>
  <c r="E191" i="1"/>
  <c r="D191" i="1"/>
  <c r="C191" i="1"/>
  <c r="F190" i="1"/>
  <c r="E190" i="1"/>
  <c r="D190" i="1"/>
  <c r="C190" i="1"/>
  <c r="F189" i="1"/>
  <c r="E189" i="1"/>
  <c r="D189" i="1"/>
  <c r="C189" i="1"/>
  <c r="F188" i="1"/>
  <c r="E188" i="1"/>
  <c r="D188" i="1"/>
  <c r="C188" i="1"/>
  <c r="F187" i="1"/>
  <c r="E187" i="1"/>
  <c r="D187" i="1"/>
  <c r="C187" i="1"/>
  <c r="F186" i="1"/>
  <c r="E186" i="1"/>
  <c r="D186" i="1"/>
  <c r="C186" i="1"/>
  <c r="F185" i="1"/>
  <c r="E185" i="1"/>
  <c r="D185" i="1"/>
  <c r="C185" i="1"/>
  <c r="F184" i="1"/>
  <c r="E184" i="1"/>
  <c r="D184" i="1"/>
  <c r="C184" i="1"/>
  <c r="F183" i="1"/>
  <c r="E183" i="1"/>
  <c r="D183" i="1"/>
  <c r="C183" i="1"/>
  <c r="F182" i="1"/>
  <c r="E182" i="1"/>
  <c r="D182" i="1"/>
  <c r="C182" i="1"/>
  <c r="F181" i="1"/>
  <c r="E181" i="1"/>
  <c r="D181" i="1"/>
  <c r="C181" i="1"/>
  <c r="F180" i="1"/>
  <c r="E180" i="1"/>
  <c r="D180" i="1"/>
  <c r="C180" i="1"/>
  <c r="F179" i="1"/>
  <c r="E179" i="1"/>
  <c r="D179" i="1"/>
  <c r="C179" i="1"/>
  <c r="F178" i="1"/>
  <c r="E178" i="1"/>
  <c r="D178" i="1"/>
  <c r="C178" i="1"/>
  <c r="F177" i="1"/>
  <c r="E177" i="1"/>
  <c r="D177" i="1"/>
  <c r="C177" i="1"/>
  <c r="F176" i="1"/>
  <c r="E176" i="1"/>
  <c r="D176" i="1"/>
  <c r="C176" i="1"/>
  <c r="F175" i="1"/>
  <c r="E175" i="1"/>
  <c r="D175" i="1"/>
  <c r="C175" i="1"/>
  <c r="F174" i="1"/>
  <c r="E174" i="1"/>
  <c r="D174" i="1"/>
  <c r="C174" i="1"/>
  <c r="F173" i="1"/>
  <c r="E173" i="1"/>
  <c r="D173" i="1"/>
  <c r="C173" i="1"/>
  <c r="F172" i="1"/>
  <c r="E172" i="1"/>
  <c r="D172" i="1"/>
  <c r="C172" i="1"/>
  <c r="F171" i="1"/>
  <c r="E171" i="1"/>
  <c r="D171" i="1"/>
  <c r="C171" i="1"/>
  <c r="F170" i="1"/>
  <c r="E170" i="1"/>
  <c r="D170" i="1"/>
  <c r="C170" i="1"/>
  <c r="F169" i="1"/>
  <c r="E169" i="1"/>
  <c r="D169" i="1"/>
  <c r="C169" i="1"/>
  <c r="F168" i="1"/>
  <c r="E168" i="1"/>
  <c r="D168" i="1"/>
  <c r="C168" i="1"/>
  <c r="F167" i="1"/>
  <c r="E167" i="1"/>
  <c r="D167" i="1"/>
  <c r="C167" i="1"/>
  <c r="F166" i="1"/>
  <c r="E166" i="1"/>
  <c r="D166" i="1"/>
  <c r="C166" i="1"/>
  <c r="F165" i="1"/>
  <c r="E165" i="1"/>
  <c r="D165" i="1"/>
  <c r="C165" i="1"/>
  <c r="F164" i="1"/>
  <c r="E164" i="1"/>
  <c r="D164" i="1"/>
  <c r="C164" i="1"/>
  <c r="F163" i="1"/>
  <c r="E163" i="1"/>
  <c r="D163" i="1"/>
  <c r="C163" i="1"/>
  <c r="F162" i="1"/>
  <c r="E162" i="1"/>
  <c r="D162" i="1"/>
  <c r="C162" i="1"/>
  <c r="F161" i="1"/>
  <c r="E161" i="1"/>
  <c r="D161" i="1"/>
  <c r="C161" i="1"/>
  <c r="F160" i="1"/>
  <c r="E160" i="1"/>
  <c r="D160" i="1"/>
  <c r="C160" i="1"/>
  <c r="F159" i="1"/>
  <c r="E159" i="1"/>
  <c r="D159" i="1"/>
  <c r="C159" i="1"/>
  <c r="F158" i="1"/>
  <c r="E158" i="1"/>
  <c r="D158" i="1"/>
  <c r="C158" i="1"/>
  <c r="F157" i="1"/>
  <c r="E157" i="1"/>
  <c r="D157" i="1"/>
  <c r="C157" i="1"/>
  <c r="F156" i="1"/>
  <c r="E156" i="1"/>
  <c r="D156" i="1"/>
  <c r="C156" i="1"/>
  <c r="F155" i="1"/>
  <c r="E155" i="1"/>
  <c r="D155" i="1"/>
  <c r="C155" i="1"/>
  <c r="F154" i="1"/>
  <c r="E154" i="1"/>
  <c r="D154" i="1"/>
  <c r="C154" i="1"/>
  <c r="F153" i="1"/>
  <c r="E153" i="1"/>
  <c r="D153" i="1"/>
  <c r="C153" i="1"/>
  <c r="F152" i="1"/>
  <c r="E152" i="1"/>
  <c r="D152" i="1"/>
  <c r="C152" i="1"/>
  <c r="F151" i="1"/>
  <c r="E151" i="1"/>
  <c r="D151" i="1"/>
  <c r="C151" i="1"/>
  <c r="F150" i="1"/>
  <c r="E150" i="1"/>
  <c r="D150" i="1"/>
  <c r="C150" i="1"/>
  <c r="F149" i="1"/>
  <c r="E149" i="1"/>
  <c r="D149" i="1"/>
  <c r="C149" i="1"/>
  <c r="F148" i="1"/>
  <c r="E148" i="1"/>
  <c r="D148" i="1"/>
  <c r="C148" i="1"/>
  <c r="F147" i="1"/>
  <c r="E147" i="1"/>
  <c r="D147" i="1"/>
  <c r="C147" i="1"/>
  <c r="F146" i="1"/>
  <c r="E146" i="1"/>
  <c r="D146" i="1"/>
  <c r="C146" i="1"/>
  <c r="F145" i="1"/>
  <c r="E145" i="1"/>
  <c r="D145" i="1"/>
  <c r="C145" i="1"/>
  <c r="F144" i="1"/>
  <c r="E144" i="1"/>
  <c r="D144" i="1"/>
  <c r="C144" i="1"/>
  <c r="F143" i="1"/>
  <c r="E143" i="1"/>
  <c r="D143" i="1"/>
  <c r="C143" i="1"/>
  <c r="F142" i="1"/>
  <c r="E142" i="1"/>
  <c r="D142" i="1"/>
  <c r="C142" i="1"/>
  <c r="F141" i="1"/>
  <c r="E141" i="1"/>
  <c r="D141" i="1"/>
  <c r="C141" i="1"/>
  <c r="F140" i="1"/>
  <c r="E140" i="1"/>
  <c r="D140" i="1"/>
  <c r="C140" i="1"/>
  <c r="F139" i="1"/>
  <c r="E139" i="1"/>
  <c r="D139" i="1"/>
  <c r="C139" i="1"/>
  <c r="F138" i="1"/>
  <c r="E138" i="1"/>
  <c r="D138" i="1"/>
  <c r="C138" i="1"/>
  <c r="F137" i="1"/>
  <c r="E137" i="1"/>
  <c r="D137" i="1"/>
  <c r="C137" i="1"/>
  <c r="F136" i="1"/>
  <c r="E136" i="1"/>
  <c r="D136" i="1"/>
  <c r="C136" i="1"/>
  <c r="F135" i="1"/>
  <c r="E135" i="1"/>
  <c r="D135" i="1"/>
  <c r="C135" i="1"/>
  <c r="F134" i="1"/>
  <c r="E134" i="1"/>
  <c r="D134" i="1"/>
  <c r="C134" i="1"/>
  <c r="F133" i="1"/>
  <c r="E133" i="1"/>
  <c r="D133" i="1"/>
  <c r="C133" i="1"/>
  <c r="F132" i="1"/>
  <c r="E132" i="1"/>
  <c r="D132" i="1"/>
  <c r="C132" i="1"/>
  <c r="F131" i="1"/>
  <c r="E131" i="1"/>
  <c r="D131" i="1"/>
  <c r="C131" i="1"/>
  <c r="F130" i="1"/>
  <c r="E130" i="1"/>
  <c r="D130" i="1"/>
  <c r="C130" i="1"/>
  <c r="F129" i="1"/>
  <c r="E129" i="1"/>
  <c r="D129" i="1"/>
  <c r="C129" i="1"/>
  <c r="F128" i="1"/>
  <c r="E128" i="1"/>
  <c r="D128" i="1"/>
  <c r="C128" i="1"/>
  <c r="F127" i="1"/>
  <c r="E127" i="1"/>
  <c r="D127" i="1"/>
  <c r="C127" i="1"/>
  <c r="F126" i="1"/>
  <c r="E126" i="1"/>
  <c r="D126" i="1"/>
  <c r="C126" i="1"/>
  <c r="F125" i="1"/>
  <c r="E125" i="1"/>
  <c r="D125" i="1"/>
  <c r="C125" i="1"/>
  <c r="F124" i="1"/>
  <c r="E124" i="1"/>
  <c r="D124" i="1"/>
  <c r="C124" i="1"/>
  <c r="F123" i="1"/>
  <c r="E123" i="1"/>
  <c r="D123" i="1"/>
  <c r="C123" i="1"/>
  <c r="F122" i="1"/>
  <c r="E122" i="1"/>
  <c r="D122" i="1"/>
  <c r="C122" i="1"/>
  <c r="F121" i="1"/>
  <c r="E121" i="1"/>
  <c r="D121" i="1"/>
  <c r="C121" i="1"/>
  <c r="F120" i="1"/>
  <c r="E120" i="1"/>
  <c r="D120" i="1"/>
  <c r="C120" i="1"/>
  <c r="F119" i="1"/>
  <c r="E119" i="1"/>
  <c r="D119" i="1"/>
  <c r="C119" i="1"/>
  <c r="F118" i="1"/>
  <c r="E118" i="1"/>
  <c r="D118" i="1"/>
  <c r="C118" i="1"/>
  <c r="F117" i="1"/>
  <c r="E117" i="1"/>
  <c r="D117" i="1"/>
  <c r="C117" i="1"/>
  <c r="F116" i="1"/>
  <c r="E116" i="1"/>
  <c r="D116" i="1"/>
  <c r="C116" i="1"/>
  <c r="F115" i="1"/>
  <c r="E115" i="1"/>
  <c r="D115" i="1"/>
  <c r="C115" i="1"/>
  <c r="F114" i="1"/>
  <c r="E114" i="1"/>
  <c r="D114" i="1"/>
  <c r="C114" i="1"/>
  <c r="F113" i="1"/>
  <c r="E113" i="1"/>
  <c r="D113" i="1"/>
  <c r="C113" i="1"/>
  <c r="F112" i="1"/>
  <c r="E112" i="1"/>
  <c r="D112" i="1"/>
  <c r="C112" i="1"/>
  <c r="F111" i="1"/>
  <c r="E111" i="1"/>
  <c r="D111" i="1"/>
  <c r="C111" i="1"/>
  <c r="F110" i="1"/>
  <c r="E110" i="1"/>
  <c r="D110" i="1"/>
  <c r="C110" i="1"/>
  <c r="F109" i="1"/>
  <c r="E109" i="1"/>
  <c r="D109" i="1"/>
  <c r="C109" i="1"/>
  <c r="F108" i="1"/>
  <c r="E108" i="1"/>
  <c r="D108" i="1"/>
  <c r="C108" i="1"/>
  <c r="F107" i="1"/>
  <c r="E107" i="1"/>
  <c r="D107" i="1"/>
  <c r="C107" i="1"/>
  <c r="F106" i="1"/>
  <c r="E106" i="1"/>
  <c r="D106" i="1"/>
  <c r="C106" i="1"/>
  <c r="F105" i="1"/>
  <c r="E105" i="1"/>
  <c r="D105" i="1"/>
  <c r="C105" i="1"/>
  <c r="F104" i="1"/>
  <c r="E104" i="1"/>
  <c r="D104" i="1"/>
  <c r="C104" i="1"/>
  <c r="F103" i="1"/>
  <c r="E103" i="1"/>
  <c r="D103" i="1"/>
  <c r="C103" i="1"/>
  <c r="F102" i="1"/>
  <c r="E102" i="1"/>
  <c r="D102" i="1"/>
  <c r="C102" i="1"/>
  <c r="F101" i="1"/>
  <c r="E101" i="1"/>
  <c r="D101" i="1"/>
  <c r="C101" i="1"/>
  <c r="F100" i="1"/>
  <c r="E100" i="1"/>
  <c r="D100" i="1"/>
  <c r="C100" i="1"/>
  <c r="F99" i="1"/>
  <c r="E99" i="1"/>
  <c r="D99" i="1"/>
  <c r="C99" i="1"/>
  <c r="F98" i="1"/>
  <c r="E98" i="1"/>
  <c r="D98" i="1"/>
  <c r="C98" i="1"/>
  <c r="F97" i="1"/>
  <c r="E97" i="1"/>
  <c r="D97" i="1"/>
  <c r="C97" i="1"/>
  <c r="F96" i="1"/>
  <c r="E96" i="1"/>
  <c r="D96" i="1"/>
  <c r="C96" i="1"/>
  <c r="F95" i="1"/>
  <c r="E95" i="1"/>
  <c r="D95" i="1"/>
  <c r="C95" i="1"/>
  <c r="F94" i="1"/>
  <c r="E94" i="1"/>
  <c r="D94" i="1"/>
  <c r="C94" i="1"/>
  <c r="F93" i="1"/>
  <c r="E93" i="1"/>
  <c r="D93" i="1"/>
  <c r="C93" i="1"/>
  <c r="F92" i="1"/>
  <c r="E92" i="1"/>
  <c r="D92" i="1"/>
  <c r="C92" i="1"/>
  <c r="F91" i="1"/>
  <c r="E91" i="1"/>
  <c r="D91" i="1"/>
  <c r="C91" i="1"/>
  <c r="F90" i="1"/>
  <c r="E90" i="1"/>
  <c r="D90" i="1"/>
  <c r="C90" i="1"/>
  <c r="F89" i="1"/>
  <c r="E89" i="1"/>
  <c r="D89" i="1"/>
  <c r="C89" i="1"/>
  <c r="F88" i="1"/>
  <c r="E88" i="1"/>
  <c r="D88" i="1"/>
  <c r="C88" i="1"/>
  <c r="F87" i="1"/>
  <c r="E87" i="1"/>
  <c r="D87" i="1"/>
  <c r="C87" i="1"/>
  <c r="F86" i="1"/>
  <c r="E86" i="1"/>
  <c r="D86" i="1"/>
  <c r="C86" i="1"/>
  <c r="F85" i="1"/>
  <c r="E85" i="1"/>
  <c r="D85" i="1"/>
  <c r="C85" i="1"/>
  <c r="F84" i="1"/>
  <c r="E84" i="1"/>
  <c r="D84" i="1"/>
  <c r="C84" i="1"/>
  <c r="F83" i="1"/>
  <c r="E83" i="1"/>
  <c r="D83" i="1"/>
  <c r="C83" i="1"/>
  <c r="F82" i="1"/>
  <c r="E82" i="1"/>
  <c r="D82" i="1"/>
  <c r="C82" i="1"/>
  <c r="F81" i="1"/>
  <c r="E81" i="1"/>
  <c r="D81" i="1"/>
  <c r="C81" i="1"/>
  <c r="F80" i="1"/>
  <c r="E80" i="1"/>
  <c r="D80" i="1"/>
  <c r="C80" i="1"/>
  <c r="F79" i="1"/>
  <c r="E79" i="1"/>
  <c r="D79" i="1"/>
  <c r="C79" i="1"/>
  <c r="F78" i="1"/>
  <c r="E78" i="1"/>
  <c r="D78" i="1"/>
  <c r="C78" i="1"/>
  <c r="F77" i="1"/>
  <c r="E77" i="1"/>
  <c r="D77" i="1"/>
  <c r="C77" i="1"/>
  <c r="F76" i="1"/>
  <c r="E76" i="1"/>
  <c r="D76" i="1"/>
  <c r="C76" i="1"/>
  <c r="F75" i="1"/>
  <c r="E75" i="1"/>
  <c r="D75" i="1"/>
  <c r="C75" i="1"/>
  <c r="F74" i="1"/>
  <c r="E74" i="1"/>
  <c r="D74" i="1"/>
  <c r="C74" i="1"/>
  <c r="F73" i="1"/>
  <c r="E73" i="1"/>
  <c r="D73" i="1"/>
  <c r="C73" i="1"/>
  <c r="F72" i="1"/>
  <c r="E72" i="1"/>
  <c r="D72" i="1"/>
  <c r="C72" i="1"/>
  <c r="F71" i="1"/>
  <c r="E71" i="1"/>
  <c r="D71" i="1"/>
  <c r="C71" i="1"/>
  <c r="F70" i="1"/>
  <c r="E70" i="1"/>
  <c r="D70" i="1"/>
  <c r="C70" i="1"/>
  <c r="F69" i="1"/>
  <c r="E69" i="1"/>
  <c r="D69" i="1"/>
  <c r="C69" i="1"/>
  <c r="F68" i="1"/>
  <c r="E68" i="1"/>
  <c r="D68" i="1"/>
  <c r="C68" i="1"/>
  <c r="F67" i="1"/>
  <c r="E67" i="1"/>
  <c r="D67" i="1"/>
  <c r="C67" i="1"/>
  <c r="F66" i="1"/>
  <c r="E66" i="1"/>
  <c r="D66" i="1"/>
  <c r="C66" i="1"/>
  <c r="F65" i="1"/>
  <c r="E65" i="1"/>
  <c r="D65" i="1"/>
  <c r="C65" i="1"/>
  <c r="F64" i="1"/>
  <c r="E64" i="1"/>
  <c r="D64" i="1"/>
  <c r="C64" i="1"/>
  <c r="F63" i="1"/>
  <c r="E63" i="1"/>
  <c r="D63" i="1"/>
  <c r="C63" i="1"/>
  <c r="F62" i="1"/>
  <c r="E62" i="1"/>
  <c r="D62" i="1"/>
  <c r="C62" i="1"/>
  <c r="F61" i="1"/>
  <c r="E61" i="1"/>
  <c r="D61" i="1"/>
  <c r="C61" i="1"/>
  <c r="F60" i="1"/>
  <c r="E60" i="1"/>
  <c r="D60" i="1"/>
  <c r="C60" i="1"/>
  <c r="F59" i="1"/>
  <c r="E59" i="1"/>
  <c r="D59" i="1"/>
  <c r="C59" i="1"/>
  <c r="F58" i="1"/>
  <c r="E58" i="1"/>
  <c r="D58" i="1"/>
  <c r="C58" i="1"/>
  <c r="F57" i="1"/>
  <c r="E57" i="1"/>
  <c r="D57" i="1"/>
  <c r="C57" i="1"/>
  <c r="F56" i="1"/>
  <c r="E56" i="1"/>
  <c r="D56" i="1"/>
  <c r="C56" i="1"/>
  <c r="F55" i="1"/>
  <c r="E55" i="1"/>
  <c r="D55" i="1"/>
  <c r="C55" i="1"/>
  <c r="F54" i="1"/>
  <c r="E54" i="1"/>
  <c r="D54" i="1"/>
  <c r="C54" i="1"/>
  <c r="F53" i="1"/>
  <c r="E53" i="1"/>
  <c r="D53" i="1"/>
  <c r="C53" i="1"/>
  <c r="F52" i="1"/>
  <c r="E52" i="1"/>
  <c r="D52" i="1"/>
  <c r="C52" i="1"/>
  <c r="F51" i="1"/>
  <c r="E51" i="1"/>
  <c r="D51" i="1"/>
  <c r="C51" i="1"/>
  <c r="F50" i="1"/>
  <c r="E50" i="1"/>
  <c r="D50" i="1"/>
  <c r="C50" i="1"/>
  <c r="F49" i="1"/>
  <c r="E49" i="1"/>
  <c r="D49" i="1"/>
  <c r="C49" i="1"/>
  <c r="F48" i="1"/>
  <c r="E48" i="1"/>
  <c r="D48" i="1"/>
  <c r="C48" i="1"/>
  <c r="F47" i="1"/>
  <c r="E47" i="1"/>
  <c r="D47" i="1"/>
  <c r="C47" i="1"/>
  <c r="D10" i="1"/>
  <c r="E10" i="1"/>
  <c r="F10" i="1"/>
  <c r="D11" i="1"/>
  <c r="E11" i="1"/>
  <c r="F11" i="1"/>
  <c r="D12" i="1"/>
  <c r="E12" i="1"/>
  <c r="F12" i="1"/>
  <c r="D13" i="1"/>
  <c r="E13" i="1"/>
  <c r="F13" i="1"/>
  <c r="D14" i="1"/>
  <c r="E14" i="1"/>
  <c r="F14" i="1"/>
  <c r="D15" i="1"/>
  <c r="E15" i="1"/>
  <c r="F15" i="1"/>
  <c r="D16" i="1"/>
  <c r="E16" i="1"/>
  <c r="F16" i="1"/>
  <c r="D17" i="1"/>
  <c r="E17" i="1"/>
  <c r="F17" i="1"/>
  <c r="D18" i="1"/>
  <c r="E18" i="1"/>
  <c r="F18" i="1"/>
  <c r="D19" i="1"/>
  <c r="E19" i="1"/>
  <c r="F19" i="1"/>
  <c r="D20" i="1"/>
  <c r="E20" i="1"/>
  <c r="F20" i="1"/>
  <c r="D21" i="1"/>
  <c r="E21" i="1"/>
  <c r="F21" i="1"/>
  <c r="D22" i="1"/>
  <c r="E22" i="1"/>
  <c r="F22" i="1"/>
  <c r="D23" i="1"/>
  <c r="E23" i="1"/>
  <c r="F23" i="1"/>
  <c r="D24" i="1"/>
  <c r="E24" i="1"/>
  <c r="F24" i="1"/>
  <c r="D25" i="1"/>
  <c r="E25" i="1"/>
  <c r="F25" i="1"/>
  <c r="D26" i="1"/>
  <c r="E26" i="1"/>
  <c r="F26" i="1"/>
  <c r="D27" i="1"/>
  <c r="E27" i="1"/>
  <c r="F27" i="1"/>
  <c r="D28" i="1"/>
  <c r="E28" i="1"/>
  <c r="F28" i="1"/>
  <c r="D29" i="1"/>
  <c r="E29" i="1"/>
  <c r="F29" i="1"/>
  <c r="D30" i="1"/>
  <c r="E30" i="1"/>
  <c r="F30" i="1"/>
  <c r="D31" i="1"/>
  <c r="E31" i="1"/>
  <c r="F31" i="1"/>
  <c r="D32" i="1"/>
  <c r="E32" i="1"/>
  <c r="F32" i="1"/>
  <c r="D33" i="1"/>
  <c r="E33" i="1"/>
  <c r="F33" i="1"/>
  <c r="D34" i="1"/>
  <c r="E34" i="1"/>
  <c r="F34" i="1"/>
  <c r="D35" i="1"/>
  <c r="E35" i="1"/>
  <c r="F35" i="1"/>
  <c r="D36" i="1"/>
  <c r="E36" i="1"/>
  <c r="F36" i="1"/>
  <c r="D37" i="1"/>
  <c r="E37" i="1"/>
  <c r="F37" i="1"/>
  <c r="D38" i="1"/>
  <c r="E38" i="1"/>
  <c r="F38" i="1"/>
  <c r="D39" i="1"/>
  <c r="E39" i="1"/>
  <c r="F39" i="1"/>
  <c r="D40" i="1"/>
  <c r="E40" i="1"/>
  <c r="F40" i="1"/>
  <c r="D41" i="1"/>
  <c r="E41" i="1"/>
  <c r="F41" i="1"/>
  <c r="D42" i="1"/>
  <c r="E42" i="1"/>
  <c r="F42" i="1"/>
  <c r="D43" i="1"/>
  <c r="E43" i="1"/>
  <c r="F43" i="1"/>
  <c r="D44" i="1"/>
  <c r="E44" i="1"/>
  <c r="F44" i="1"/>
  <c r="D45" i="1"/>
  <c r="E45" i="1"/>
  <c r="F45" i="1"/>
  <c r="D46" i="1"/>
  <c r="E46" i="1"/>
  <c r="F46" i="1"/>
  <c r="F9" i="1"/>
  <c r="D9" i="1"/>
  <c r="E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9" i="1"/>
  <c r="C105" i="3"/>
  <c r="C104" i="3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A3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G10" i="1"/>
  <c r="G9" i="1"/>
  <c r="L10" i="1"/>
  <c r="AH10" i="1"/>
  <c r="AK10" i="1"/>
  <c r="G11" i="1"/>
  <c r="L11" i="1"/>
  <c r="AH11" i="1"/>
  <c r="AK11" i="1"/>
  <c r="G12" i="1"/>
  <c r="L12" i="1"/>
  <c r="AH12" i="1"/>
  <c r="AK12" i="1"/>
  <c r="G13" i="1"/>
  <c r="L13" i="1"/>
  <c r="AH13" i="1"/>
  <c r="AK13" i="1"/>
  <c r="G14" i="1"/>
  <c r="L14" i="1"/>
  <c r="M14" i="1"/>
  <c r="AH14" i="1"/>
  <c r="AK14" i="1"/>
  <c r="G15" i="1"/>
  <c r="L15" i="1"/>
  <c r="M15" i="1"/>
  <c r="AH15" i="1"/>
  <c r="AK15" i="1"/>
  <c r="G16" i="1"/>
  <c r="L16" i="1"/>
  <c r="M16" i="1"/>
  <c r="AH16" i="1"/>
  <c r="AK16" i="1"/>
  <c r="G17" i="1"/>
  <c r="L17" i="1"/>
  <c r="M17" i="1"/>
  <c r="AH17" i="1"/>
  <c r="AK17" i="1"/>
  <c r="G18" i="1"/>
  <c r="L18" i="1"/>
  <c r="M18" i="1"/>
  <c r="AH18" i="1"/>
  <c r="AK18" i="1"/>
  <c r="G19" i="1"/>
  <c r="L19" i="1"/>
  <c r="M19" i="1"/>
  <c r="AH19" i="1"/>
  <c r="AK19" i="1"/>
  <c r="G20" i="1"/>
  <c r="L20" i="1"/>
  <c r="M20" i="1"/>
  <c r="AH20" i="1"/>
  <c r="AK20" i="1"/>
  <c r="G21" i="1"/>
  <c r="L21" i="1"/>
  <c r="M21" i="1"/>
  <c r="AH21" i="1"/>
  <c r="AK21" i="1"/>
  <c r="G22" i="1"/>
  <c r="L22" i="1"/>
  <c r="M22" i="1"/>
  <c r="AH22" i="1"/>
  <c r="AK22" i="1"/>
  <c r="G23" i="1"/>
  <c r="L23" i="1"/>
  <c r="M23" i="1"/>
  <c r="AH23" i="1"/>
  <c r="AK23" i="1"/>
  <c r="G24" i="1"/>
  <c r="L24" i="1"/>
  <c r="M24" i="1"/>
  <c r="AH24" i="1"/>
  <c r="AK24" i="1"/>
  <c r="G25" i="1"/>
  <c r="L25" i="1"/>
  <c r="M25" i="1"/>
  <c r="AH25" i="1"/>
  <c r="AK25" i="1"/>
  <c r="G26" i="1"/>
  <c r="L26" i="1"/>
  <c r="M26" i="1"/>
  <c r="AH26" i="1"/>
  <c r="AK26" i="1"/>
  <c r="G27" i="1"/>
  <c r="L27" i="1"/>
  <c r="M27" i="1"/>
  <c r="AH27" i="1"/>
  <c r="AK27" i="1"/>
  <c r="G28" i="1"/>
  <c r="L28" i="1"/>
  <c r="M28" i="1"/>
  <c r="AH28" i="1"/>
  <c r="AK28" i="1"/>
  <c r="G29" i="1"/>
  <c r="L29" i="1"/>
  <c r="M29" i="1"/>
  <c r="AH29" i="1"/>
  <c r="AK29" i="1"/>
  <c r="G30" i="1"/>
  <c r="L30" i="1"/>
  <c r="M30" i="1"/>
  <c r="AH30" i="1"/>
  <c r="AK30" i="1"/>
  <c r="G31" i="1"/>
  <c r="L31" i="1"/>
  <c r="M31" i="1"/>
  <c r="AH31" i="1"/>
  <c r="AK31" i="1"/>
  <c r="G32" i="1"/>
  <c r="L32" i="1"/>
  <c r="M32" i="1"/>
  <c r="AH32" i="1"/>
  <c r="AK32" i="1"/>
  <c r="G33" i="1"/>
  <c r="L33" i="1"/>
  <c r="M33" i="1"/>
  <c r="AH33" i="1"/>
  <c r="AK33" i="1"/>
  <c r="G34" i="1"/>
  <c r="L34" i="1"/>
  <c r="M34" i="1"/>
  <c r="AH34" i="1"/>
  <c r="AK34" i="1"/>
  <c r="G35" i="1"/>
  <c r="L35" i="1"/>
  <c r="M35" i="1"/>
  <c r="AH35" i="1"/>
  <c r="AK35" i="1"/>
  <c r="G36" i="1"/>
  <c r="L36" i="1"/>
  <c r="M36" i="1"/>
  <c r="AH36" i="1"/>
  <c r="AK36" i="1"/>
  <c r="G37" i="1"/>
  <c r="L37" i="1"/>
  <c r="M37" i="1"/>
  <c r="AH37" i="1"/>
  <c r="AK37" i="1"/>
  <c r="G38" i="1"/>
  <c r="L38" i="1"/>
  <c r="M38" i="1"/>
  <c r="AH38" i="1"/>
  <c r="AK38" i="1"/>
  <c r="G39" i="1"/>
  <c r="L39" i="1"/>
  <c r="M39" i="1"/>
  <c r="AH39" i="1"/>
  <c r="AK39" i="1"/>
  <c r="G40" i="1"/>
  <c r="L40" i="1"/>
  <c r="M40" i="1"/>
  <c r="AH40" i="1"/>
  <c r="AK40" i="1"/>
  <c r="G41" i="1"/>
  <c r="L41" i="1"/>
  <c r="M41" i="1"/>
  <c r="AH41" i="1"/>
  <c r="AK41" i="1"/>
  <c r="G42" i="1"/>
  <c r="L42" i="1"/>
  <c r="M42" i="1"/>
  <c r="AH42" i="1"/>
  <c r="AK42" i="1"/>
  <c r="G43" i="1"/>
  <c r="L43" i="1"/>
  <c r="M43" i="1"/>
  <c r="AH43" i="1"/>
  <c r="AK43" i="1"/>
  <c r="G44" i="1"/>
  <c r="L44" i="1"/>
  <c r="M44" i="1"/>
  <c r="AH44" i="1"/>
  <c r="AK44" i="1"/>
  <c r="G45" i="1"/>
  <c r="L45" i="1"/>
  <c r="M45" i="1"/>
  <c r="AH45" i="1"/>
  <c r="AK45" i="1"/>
  <c r="G46" i="1"/>
  <c r="L46" i="1"/>
  <c r="M46" i="1"/>
  <c r="AH46" i="1"/>
  <c r="AK46" i="1"/>
  <c r="G47" i="1"/>
  <c r="L47" i="1"/>
  <c r="M47" i="1"/>
  <c r="AH47" i="1"/>
  <c r="AK47" i="1"/>
  <c r="G48" i="1"/>
  <c r="L48" i="1"/>
  <c r="M48" i="1"/>
  <c r="AH48" i="1"/>
  <c r="AK48" i="1"/>
  <c r="G49" i="1"/>
  <c r="L49" i="1"/>
  <c r="M49" i="1"/>
  <c r="AH49" i="1"/>
  <c r="AK49" i="1"/>
  <c r="G50" i="1"/>
  <c r="L50" i="1"/>
  <c r="M50" i="1"/>
  <c r="AH50" i="1"/>
  <c r="AK50" i="1"/>
  <c r="G51" i="1"/>
  <c r="L51" i="1"/>
  <c r="M51" i="1"/>
  <c r="AH51" i="1"/>
  <c r="AK51" i="1"/>
  <c r="G52" i="1"/>
  <c r="L52" i="1"/>
  <c r="M52" i="1"/>
  <c r="AH52" i="1"/>
  <c r="AK52" i="1"/>
  <c r="G53" i="1"/>
  <c r="L53" i="1"/>
  <c r="M53" i="1"/>
  <c r="AH53" i="1"/>
  <c r="AK53" i="1"/>
  <c r="G54" i="1"/>
  <c r="L54" i="1"/>
  <c r="M54" i="1"/>
  <c r="AH54" i="1"/>
  <c r="AK54" i="1"/>
  <c r="G55" i="1"/>
  <c r="L55" i="1"/>
  <c r="M55" i="1"/>
  <c r="AH55" i="1"/>
  <c r="AK55" i="1"/>
  <c r="G56" i="1"/>
  <c r="L56" i="1"/>
  <c r="M56" i="1"/>
  <c r="AH56" i="1"/>
  <c r="AK56" i="1"/>
  <c r="G57" i="1"/>
  <c r="L57" i="1"/>
  <c r="M57" i="1"/>
  <c r="AH57" i="1"/>
  <c r="AK57" i="1"/>
  <c r="G58" i="1"/>
  <c r="L58" i="1"/>
  <c r="M58" i="1"/>
  <c r="AH58" i="1"/>
  <c r="AK58" i="1"/>
  <c r="G59" i="1"/>
  <c r="L59" i="1"/>
  <c r="M59" i="1"/>
  <c r="AH59" i="1"/>
  <c r="AK59" i="1"/>
  <c r="G60" i="1"/>
  <c r="L60" i="1"/>
  <c r="M60" i="1"/>
  <c r="AH60" i="1"/>
  <c r="AK60" i="1"/>
  <c r="G61" i="1"/>
  <c r="L61" i="1"/>
  <c r="M61" i="1"/>
  <c r="AH61" i="1"/>
  <c r="AK61" i="1"/>
  <c r="G62" i="1"/>
  <c r="L62" i="1"/>
  <c r="M62" i="1"/>
  <c r="AH62" i="1"/>
  <c r="AK62" i="1"/>
  <c r="G63" i="1"/>
  <c r="L63" i="1"/>
  <c r="M63" i="1"/>
  <c r="AH63" i="1"/>
  <c r="AK63" i="1"/>
  <c r="G64" i="1"/>
  <c r="L64" i="1"/>
  <c r="M64" i="1"/>
  <c r="AH64" i="1"/>
  <c r="AK64" i="1"/>
  <c r="G65" i="1"/>
  <c r="L65" i="1"/>
  <c r="M65" i="1"/>
  <c r="AH65" i="1"/>
  <c r="AK65" i="1"/>
  <c r="G66" i="1"/>
  <c r="L66" i="1"/>
  <c r="M66" i="1"/>
  <c r="AH66" i="1"/>
  <c r="AK66" i="1"/>
  <c r="G67" i="1"/>
  <c r="L67" i="1"/>
  <c r="M67" i="1"/>
  <c r="AH67" i="1"/>
  <c r="AK67" i="1"/>
  <c r="G68" i="1"/>
  <c r="L68" i="1"/>
  <c r="M68" i="1"/>
  <c r="AH68" i="1"/>
  <c r="AK68" i="1"/>
  <c r="G69" i="1"/>
  <c r="L69" i="1"/>
  <c r="M69" i="1"/>
  <c r="AH69" i="1"/>
  <c r="AK69" i="1"/>
  <c r="G70" i="1"/>
  <c r="L70" i="1"/>
  <c r="M70" i="1"/>
  <c r="AH70" i="1"/>
  <c r="AK70" i="1"/>
  <c r="G71" i="1"/>
  <c r="L71" i="1"/>
  <c r="M71" i="1"/>
  <c r="AH71" i="1"/>
  <c r="AK71" i="1"/>
  <c r="G72" i="1"/>
  <c r="L72" i="1"/>
  <c r="M72" i="1"/>
  <c r="AH72" i="1"/>
  <c r="AK72" i="1"/>
  <c r="G73" i="1"/>
  <c r="L73" i="1"/>
  <c r="M73" i="1"/>
  <c r="AH73" i="1"/>
  <c r="AK73" i="1"/>
  <c r="G74" i="1"/>
  <c r="L74" i="1"/>
  <c r="M74" i="1"/>
  <c r="AH74" i="1"/>
  <c r="AK74" i="1"/>
  <c r="G75" i="1"/>
  <c r="L75" i="1"/>
  <c r="M75" i="1"/>
  <c r="AH75" i="1"/>
  <c r="AK75" i="1"/>
  <c r="G76" i="1"/>
  <c r="L76" i="1"/>
  <c r="M76" i="1"/>
  <c r="AH76" i="1"/>
  <c r="AK76" i="1"/>
  <c r="G77" i="1"/>
  <c r="L77" i="1"/>
  <c r="M77" i="1"/>
  <c r="AH77" i="1"/>
  <c r="AK77" i="1"/>
  <c r="G78" i="1"/>
  <c r="L78" i="1"/>
  <c r="M78" i="1"/>
  <c r="AH78" i="1"/>
  <c r="AK78" i="1"/>
  <c r="G79" i="1"/>
  <c r="L79" i="1"/>
  <c r="M79" i="1"/>
  <c r="AH79" i="1"/>
  <c r="AK79" i="1"/>
  <c r="G80" i="1"/>
  <c r="L80" i="1"/>
  <c r="M80" i="1"/>
  <c r="AH80" i="1"/>
  <c r="AK80" i="1"/>
  <c r="G81" i="1"/>
  <c r="L81" i="1"/>
  <c r="M81" i="1"/>
  <c r="AH81" i="1"/>
  <c r="AK81" i="1"/>
  <c r="G82" i="1"/>
  <c r="L82" i="1"/>
  <c r="M82" i="1"/>
  <c r="AH82" i="1"/>
  <c r="AK82" i="1"/>
  <c r="G83" i="1"/>
  <c r="L83" i="1"/>
  <c r="M83" i="1"/>
  <c r="AH83" i="1"/>
  <c r="AK83" i="1"/>
  <c r="G84" i="1"/>
  <c r="L84" i="1"/>
  <c r="M84" i="1"/>
  <c r="AH84" i="1"/>
  <c r="AK84" i="1"/>
  <c r="G85" i="1"/>
  <c r="L85" i="1"/>
  <c r="M85" i="1"/>
  <c r="AH85" i="1"/>
  <c r="AK85" i="1"/>
  <c r="G86" i="1"/>
  <c r="L86" i="1"/>
  <c r="M86" i="1"/>
  <c r="AH86" i="1"/>
  <c r="AK86" i="1"/>
  <c r="G87" i="1"/>
  <c r="L87" i="1"/>
  <c r="M87" i="1"/>
  <c r="AH87" i="1"/>
  <c r="AK87" i="1"/>
  <c r="G88" i="1"/>
  <c r="L88" i="1"/>
  <c r="M88" i="1"/>
  <c r="AH88" i="1"/>
  <c r="AK88" i="1"/>
  <c r="AK89" i="1"/>
  <c r="AK90" i="1"/>
  <c r="AK91" i="1"/>
  <c r="AK92" i="1"/>
  <c r="AK93" i="1"/>
  <c r="AK94" i="1"/>
  <c r="AK95" i="1"/>
  <c r="AK96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7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59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0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2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4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5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L9" i="1"/>
  <c r="AH9" i="1"/>
  <c r="AK9" i="1"/>
  <c r="AD10" i="1"/>
  <c r="AG10" i="1"/>
  <c r="AD11" i="1"/>
  <c r="AG11" i="1"/>
  <c r="AD12" i="1"/>
  <c r="AG12" i="1"/>
  <c r="M13" i="1"/>
  <c r="AD13" i="1"/>
  <c r="AG13" i="1"/>
  <c r="AD14" i="1"/>
  <c r="AG14" i="1"/>
  <c r="AD15" i="1"/>
  <c r="AG15" i="1"/>
  <c r="AD16" i="1"/>
  <c r="AG16" i="1"/>
  <c r="AD17" i="1"/>
  <c r="AG17" i="1"/>
  <c r="AD18" i="1"/>
  <c r="AG18" i="1"/>
  <c r="AD19" i="1"/>
  <c r="AG19" i="1"/>
  <c r="AD20" i="1"/>
  <c r="AG20" i="1"/>
  <c r="AD21" i="1"/>
  <c r="AG21" i="1"/>
  <c r="AD22" i="1"/>
  <c r="AG22" i="1"/>
  <c r="AD23" i="1"/>
  <c r="AG23" i="1"/>
  <c r="AD24" i="1"/>
  <c r="AG24" i="1"/>
  <c r="AD25" i="1"/>
  <c r="AG25" i="1"/>
  <c r="AD26" i="1"/>
  <c r="AG26" i="1"/>
  <c r="AD27" i="1"/>
  <c r="AG27" i="1"/>
  <c r="AD28" i="1"/>
  <c r="AG28" i="1"/>
  <c r="AD29" i="1"/>
  <c r="AG29" i="1"/>
  <c r="AD30" i="1"/>
  <c r="AG30" i="1"/>
  <c r="AD31" i="1"/>
  <c r="AG31" i="1"/>
  <c r="AD32" i="1"/>
  <c r="AG32" i="1"/>
  <c r="AD33" i="1"/>
  <c r="AG33" i="1"/>
  <c r="AD34" i="1"/>
  <c r="AG34" i="1"/>
  <c r="AD35" i="1"/>
  <c r="AG35" i="1"/>
  <c r="AD36" i="1"/>
  <c r="AG36" i="1"/>
  <c r="AD37" i="1"/>
  <c r="AG37" i="1"/>
  <c r="AD38" i="1"/>
  <c r="AG38" i="1"/>
  <c r="AD39" i="1"/>
  <c r="AG39" i="1"/>
  <c r="AD40" i="1"/>
  <c r="AG40" i="1"/>
  <c r="AD41" i="1"/>
  <c r="AG41" i="1"/>
  <c r="AD42" i="1"/>
  <c r="AG42" i="1"/>
  <c r="AD43" i="1"/>
  <c r="AG43" i="1"/>
  <c r="AD44" i="1"/>
  <c r="AG44" i="1"/>
  <c r="AD45" i="1"/>
  <c r="AG45" i="1"/>
  <c r="AD46" i="1"/>
  <c r="AG46" i="1"/>
  <c r="AD47" i="1"/>
  <c r="AG47" i="1"/>
  <c r="AD48" i="1"/>
  <c r="AG48" i="1"/>
  <c r="AD49" i="1"/>
  <c r="AG49" i="1"/>
  <c r="AD50" i="1"/>
  <c r="AG50" i="1"/>
  <c r="AD51" i="1"/>
  <c r="AG51" i="1"/>
  <c r="AD52" i="1"/>
  <c r="AG52" i="1"/>
  <c r="AD53" i="1"/>
  <c r="AG53" i="1"/>
  <c r="AD54" i="1"/>
  <c r="AG54" i="1"/>
  <c r="AD55" i="1"/>
  <c r="AG55" i="1"/>
  <c r="AD56" i="1"/>
  <c r="AG56" i="1"/>
  <c r="AD57" i="1"/>
  <c r="AG57" i="1"/>
  <c r="AD58" i="1"/>
  <c r="AG58" i="1"/>
  <c r="AD59" i="1"/>
  <c r="AG59" i="1"/>
  <c r="AD60" i="1"/>
  <c r="AG60" i="1"/>
  <c r="AD61" i="1"/>
  <c r="AG61" i="1"/>
  <c r="AD62" i="1"/>
  <c r="AG62" i="1"/>
  <c r="AD63" i="1"/>
  <c r="AG63" i="1"/>
  <c r="AD64" i="1"/>
  <c r="AG64" i="1"/>
  <c r="AD65" i="1"/>
  <c r="AG65" i="1"/>
  <c r="AD66" i="1"/>
  <c r="AG66" i="1"/>
  <c r="AD67" i="1"/>
  <c r="AG67" i="1"/>
  <c r="AD68" i="1"/>
  <c r="AG68" i="1"/>
  <c r="AD69" i="1"/>
  <c r="AG69" i="1"/>
  <c r="AD70" i="1"/>
  <c r="AG70" i="1"/>
  <c r="AD71" i="1"/>
  <c r="AG71" i="1"/>
  <c r="AD72" i="1"/>
  <c r="AG72" i="1"/>
  <c r="AD73" i="1"/>
  <c r="AG73" i="1"/>
  <c r="AD74" i="1"/>
  <c r="AG74" i="1"/>
  <c r="AD75" i="1"/>
  <c r="AG75" i="1"/>
  <c r="AD76" i="1"/>
  <c r="AG76" i="1"/>
  <c r="AD77" i="1"/>
  <c r="AG77" i="1"/>
  <c r="AD78" i="1"/>
  <c r="AG78" i="1"/>
  <c r="AD79" i="1"/>
  <c r="AG79" i="1"/>
  <c r="AD80" i="1"/>
  <c r="AG80" i="1"/>
  <c r="AD81" i="1"/>
  <c r="AG81" i="1"/>
  <c r="AD82" i="1"/>
  <c r="AG82" i="1"/>
  <c r="AD83" i="1"/>
  <c r="AG83" i="1"/>
  <c r="AD84" i="1"/>
  <c r="AG84" i="1"/>
  <c r="AD85" i="1"/>
  <c r="AG85" i="1"/>
  <c r="AD86" i="1"/>
  <c r="AG86" i="1"/>
  <c r="AD87" i="1"/>
  <c r="AG87" i="1"/>
  <c r="AD88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7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59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0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2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4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5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D9" i="1"/>
  <c r="AG9" i="1"/>
  <c r="Z10" i="1"/>
  <c r="AC10" i="1"/>
  <c r="Z11" i="1"/>
  <c r="AC11" i="1"/>
  <c r="M12" i="1"/>
  <c r="Z12" i="1"/>
  <c r="AC12" i="1"/>
  <c r="Z13" i="1"/>
  <c r="AC13" i="1"/>
  <c r="Z14" i="1"/>
  <c r="AC14" i="1"/>
  <c r="Z15" i="1"/>
  <c r="AC15" i="1"/>
  <c r="Z16" i="1"/>
  <c r="AC16" i="1"/>
  <c r="Z17" i="1"/>
  <c r="AC17" i="1"/>
  <c r="Z18" i="1"/>
  <c r="AC18" i="1"/>
  <c r="Z19" i="1"/>
  <c r="AC19" i="1"/>
  <c r="Z20" i="1"/>
  <c r="AC20" i="1"/>
  <c r="Z21" i="1"/>
  <c r="AC21" i="1"/>
  <c r="Z22" i="1"/>
  <c r="AC22" i="1"/>
  <c r="Z23" i="1"/>
  <c r="AC23" i="1"/>
  <c r="Z24" i="1"/>
  <c r="AC24" i="1"/>
  <c r="Z25" i="1"/>
  <c r="AC25" i="1"/>
  <c r="Z26" i="1"/>
  <c r="AC26" i="1"/>
  <c r="Z27" i="1"/>
  <c r="AC27" i="1"/>
  <c r="Z28" i="1"/>
  <c r="AC28" i="1"/>
  <c r="Z29" i="1"/>
  <c r="AC29" i="1"/>
  <c r="Z30" i="1"/>
  <c r="AC30" i="1"/>
  <c r="Z31" i="1"/>
  <c r="AC31" i="1"/>
  <c r="Z32" i="1"/>
  <c r="AC32" i="1"/>
  <c r="Z33" i="1"/>
  <c r="AC33" i="1"/>
  <c r="Z34" i="1"/>
  <c r="AC34" i="1"/>
  <c r="Z35" i="1"/>
  <c r="AC35" i="1"/>
  <c r="Z36" i="1"/>
  <c r="AC36" i="1"/>
  <c r="Z37" i="1"/>
  <c r="AC37" i="1"/>
  <c r="Z38" i="1"/>
  <c r="AC38" i="1"/>
  <c r="Z39" i="1"/>
  <c r="AC39" i="1"/>
  <c r="Z40" i="1"/>
  <c r="AC40" i="1"/>
  <c r="Z41" i="1"/>
  <c r="AC41" i="1"/>
  <c r="Z42" i="1"/>
  <c r="AC42" i="1"/>
  <c r="Z43" i="1"/>
  <c r="AC43" i="1"/>
  <c r="Z44" i="1"/>
  <c r="AC44" i="1"/>
  <c r="Z45" i="1"/>
  <c r="AC45" i="1"/>
  <c r="Z46" i="1"/>
  <c r="AC46" i="1"/>
  <c r="Z47" i="1"/>
  <c r="AC47" i="1"/>
  <c r="Z48" i="1"/>
  <c r="AC48" i="1"/>
  <c r="Z49" i="1"/>
  <c r="AC49" i="1"/>
  <c r="Z50" i="1"/>
  <c r="AC50" i="1"/>
  <c r="Z51" i="1"/>
  <c r="AC51" i="1"/>
  <c r="Z52" i="1"/>
  <c r="AC52" i="1"/>
  <c r="Z53" i="1"/>
  <c r="AC53" i="1"/>
  <c r="Z54" i="1"/>
  <c r="AC54" i="1"/>
  <c r="Z55" i="1"/>
  <c r="AC55" i="1"/>
  <c r="Z56" i="1"/>
  <c r="AC56" i="1"/>
  <c r="Z57" i="1"/>
  <c r="AC57" i="1"/>
  <c r="Z58" i="1"/>
  <c r="AC58" i="1"/>
  <c r="Z59" i="1"/>
  <c r="AC59" i="1"/>
  <c r="Z60" i="1"/>
  <c r="AC60" i="1"/>
  <c r="Z61" i="1"/>
  <c r="AC61" i="1"/>
  <c r="Z62" i="1"/>
  <c r="AC62" i="1"/>
  <c r="Z63" i="1"/>
  <c r="AC63" i="1"/>
  <c r="Z64" i="1"/>
  <c r="AC64" i="1"/>
  <c r="Z65" i="1"/>
  <c r="AC65" i="1"/>
  <c r="Z66" i="1"/>
  <c r="AC66" i="1"/>
  <c r="Z67" i="1"/>
  <c r="AC67" i="1"/>
  <c r="Z68" i="1"/>
  <c r="AC68" i="1"/>
  <c r="Z69" i="1"/>
  <c r="AC69" i="1"/>
  <c r="Z70" i="1"/>
  <c r="AC70" i="1"/>
  <c r="Z71" i="1"/>
  <c r="AC71" i="1"/>
  <c r="Z72" i="1"/>
  <c r="AC72" i="1"/>
  <c r="Z73" i="1"/>
  <c r="AC73" i="1"/>
  <c r="Z74" i="1"/>
  <c r="AC74" i="1"/>
  <c r="Z75" i="1"/>
  <c r="AC75" i="1"/>
  <c r="Z76" i="1"/>
  <c r="AC76" i="1"/>
  <c r="Z77" i="1"/>
  <c r="AC77" i="1"/>
  <c r="Z78" i="1"/>
  <c r="AC78" i="1"/>
  <c r="Z79" i="1"/>
  <c r="AC79" i="1"/>
  <c r="Z80" i="1"/>
  <c r="AC80" i="1"/>
  <c r="Z81" i="1"/>
  <c r="AC81" i="1"/>
  <c r="Z82" i="1"/>
  <c r="AC82" i="1"/>
  <c r="Z83" i="1"/>
  <c r="AC83" i="1"/>
  <c r="Z84" i="1"/>
  <c r="AC84" i="1"/>
  <c r="Z85" i="1"/>
  <c r="AC85" i="1"/>
  <c r="Z86" i="1"/>
  <c r="AC86" i="1"/>
  <c r="Z87" i="1"/>
  <c r="AC87" i="1"/>
  <c r="Z88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212" i="1"/>
  <c r="AC213" i="1"/>
  <c r="AC214" i="1"/>
  <c r="AC215" i="1"/>
  <c r="AC216" i="1"/>
  <c r="AC217" i="1"/>
  <c r="AC218" i="1"/>
  <c r="AC219" i="1"/>
  <c r="AC220" i="1"/>
  <c r="AC221" i="1"/>
  <c r="AC222" i="1"/>
  <c r="AC223" i="1"/>
  <c r="AC224" i="1"/>
  <c r="AC225" i="1"/>
  <c r="AC226" i="1"/>
  <c r="AC227" i="1"/>
  <c r="AC228" i="1"/>
  <c r="AC229" i="1"/>
  <c r="AC230" i="1"/>
  <c r="AC231" i="1"/>
  <c r="AC232" i="1"/>
  <c r="AC233" i="1"/>
  <c r="AC234" i="1"/>
  <c r="AC235" i="1"/>
  <c r="AC236" i="1"/>
  <c r="AC237" i="1"/>
  <c r="AC238" i="1"/>
  <c r="AC239" i="1"/>
  <c r="AC240" i="1"/>
  <c r="AC241" i="1"/>
  <c r="AC242" i="1"/>
  <c r="AC243" i="1"/>
  <c r="AC244" i="1"/>
  <c r="AC245" i="1"/>
  <c r="AC246" i="1"/>
  <c r="AC247" i="1"/>
  <c r="AC248" i="1"/>
  <c r="AC249" i="1"/>
  <c r="AC250" i="1"/>
  <c r="AC251" i="1"/>
  <c r="AC252" i="1"/>
  <c r="AC253" i="1"/>
  <c r="AC254" i="1"/>
  <c r="AC255" i="1"/>
  <c r="AC256" i="1"/>
  <c r="AC257" i="1"/>
  <c r="AC258" i="1"/>
  <c r="AC259" i="1"/>
  <c r="AC260" i="1"/>
  <c r="AC261" i="1"/>
  <c r="AC262" i="1"/>
  <c r="AC263" i="1"/>
  <c r="AC264" i="1"/>
  <c r="AC265" i="1"/>
  <c r="AC266" i="1"/>
  <c r="AC267" i="1"/>
  <c r="AC268" i="1"/>
  <c r="AC269" i="1"/>
  <c r="AC270" i="1"/>
  <c r="AC271" i="1"/>
  <c r="AC272" i="1"/>
  <c r="AC273" i="1"/>
  <c r="AC274" i="1"/>
  <c r="AC275" i="1"/>
  <c r="AC276" i="1"/>
  <c r="AC277" i="1"/>
  <c r="AC278" i="1"/>
  <c r="AC279" i="1"/>
  <c r="AC280" i="1"/>
  <c r="AC281" i="1"/>
  <c r="AC282" i="1"/>
  <c r="AC283" i="1"/>
  <c r="AC284" i="1"/>
  <c r="AC285" i="1"/>
  <c r="AC286" i="1"/>
  <c r="AC287" i="1"/>
  <c r="AC288" i="1"/>
  <c r="AC289" i="1"/>
  <c r="AC290" i="1"/>
  <c r="AC291" i="1"/>
  <c r="AC292" i="1"/>
  <c r="AC293" i="1"/>
  <c r="AC294" i="1"/>
  <c r="AC295" i="1"/>
  <c r="AC296" i="1"/>
  <c r="AC297" i="1"/>
  <c r="AC298" i="1"/>
  <c r="AC299" i="1"/>
  <c r="AC300" i="1"/>
  <c r="AC301" i="1"/>
  <c r="AC302" i="1"/>
  <c r="AC303" i="1"/>
  <c r="AC304" i="1"/>
  <c r="AC305" i="1"/>
  <c r="AC306" i="1"/>
  <c r="AC307" i="1"/>
  <c r="AC308" i="1"/>
  <c r="Z9" i="1"/>
  <c r="AC9" i="1"/>
  <c r="V10" i="1"/>
  <c r="Y10" i="1"/>
  <c r="M11" i="1"/>
  <c r="V11" i="1"/>
  <c r="Y11" i="1"/>
  <c r="V12" i="1"/>
  <c r="Y12" i="1"/>
  <c r="V13" i="1"/>
  <c r="Y13" i="1"/>
  <c r="V14" i="1"/>
  <c r="Y14" i="1"/>
  <c r="V15" i="1"/>
  <c r="Y15" i="1"/>
  <c r="V16" i="1"/>
  <c r="Y16" i="1"/>
  <c r="V17" i="1"/>
  <c r="Y17" i="1"/>
  <c r="V18" i="1"/>
  <c r="Y18" i="1"/>
  <c r="V19" i="1"/>
  <c r="Y19" i="1"/>
  <c r="V20" i="1"/>
  <c r="Y20" i="1"/>
  <c r="V21" i="1"/>
  <c r="Y21" i="1"/>
  <c r="V22" i="1"/>
  <c r="Y22" i="1"/>
  <c r="V23" i="1"/>
  <c r="Y23" i="1"/>
  <c r="V24" i="1"/>
  <c r="Y24" i="1"/>
  <c r="V25" i="1"/>
  <c r="Y25" i="1"/>
  <c r="V26" i="1"/>
  <c r="Y26" i="1"/>
  <c r="V27" i="1"/>
  <c r="Y27" i="1"/>
  <c r="V28" i="1"/>
  <c r="Y28" i="1"/>
  <c r="V29" i="1"/>
  <c r="Y29" i="1"/>
  <c r="V30" i="1"/>
  <c r="Y30" i="1"/>
  <c r="V31" i="1"/>
  <c r="Y31" i="1"/>
  <c r="V32" i="1"/>
  <c r="Y32" i="1"/>
  <c r="V33" i="1"/>
  <c r="Y33" i="1"/>
  <c r="V34" i="1"/>
  <c r="Y34" i="1"/>
  <c r="V35" i="1"/>
  <c r="Y35" i="1"/>
  <c r="V36" i="1"/>
  <c r="Y36" i="1"/>
  <c r="V37" i="1"/>
  <c r="Y37" i="1"/>
  <c r="V38" i="1"/>
  <c r="Y38" i="1"/>
  <c r="V39" i="1"/>
  <c r="Y39" i="1"/>
  <c r="V40" i="1"/>
  <c r="Y40" i="1"/>
  <c r="V41" i="1"/>
  <c r="Y41" i="1"/>
  <c r="V42" i="1"/>
  <c r="Y42" i="1"/>
  <c r="V43" i="1"/>
  <c r="Y43" i="1"/>
  <c r="V44" i="1"/>
  <c r="Y44" i="1"/>
  <c r="V45" i="1"/>
  <c r="Y45" i="1"/>
  <c r="V46" i="1"/>
  <c r="Y46" i="1"/>
  <c r="V47" i="1"/>
  <c r="Y47" i="1"/>
  <c r="V48" i="1"/>
  <c r="Y48" i="1"/>
  <c r="V49" i="1"/>
  <c r="Y49" i="1"/>
  <c r="V50" i="1"/>
  <c r="Y50" i="1"/>
  <c r="V51" i="1"/>
  <c r="Y51" i="1"/>
  <c r="V52" i="1"/>
  <c r="Y52" i="1"/>
  <c r="V53" i="1"/>
  <c r="Y53" i="1"/>
  <c r="V54" i="1"/>
  <c r="Y54" i="1"/>
  <c r="V55" i="1"/>
  <c r="Y55" i="1"/>
  <c r="V56" i="1"/>
  <c r="Y56" i="1"/>
  <c r="V57" i="1"/>
  <c r="Y57" i="1"/>
  <c r="V58" i="1"/>
  <c r="Y58" i="1"/>
  <c r="V59" i="1"/>
  <c r="Y59" i="1"/>
  <c r="V60" i="1"/>
  <c r="Y60" i="1"/>
  <c r="V61" i="1"/>
  <c r="Y61" i="1"/>
  <c r="V62" i="1"/>
  <c r="Y62" i="1"/>
  <c r="V63" i="1"/>
  <c r="Y63" i="1"/>
  <c r="V64" i="1"/>
  <c r="Y64" i="1"/>
  <c r="V65" i="1"/>
  <c r="Y65" i="1"/>
  <c r="V66" i="1"/>
  <c r="Y66" i="1"/>
  <c r="V67" i="1"/>
  <c r="Y67" i="1"/>
  <c r="V68" i="1"/>
  <c r="Y68" i="1"/>
  <c r="V69" i="1"/>
  <c r="Y69" i="1"/>
  <c r="V70" i="1"/>
  <c r="Y70" i="1"/>
  <c r="V71" i="1"/>
  <c r="Y71" i="1"/>
  <c r="V72" i="1"/>
  <c r="Y72" i="1"/>
  <c r="V73" i="1"/>
  <c r="Y73" i="1"/>
  <c r="V74" i="1"/>
  <c r="Y74" i="1"/>
  <c r="V75" i="1"/>
  <c r="Y75" i="1"/>
  <c r="V76" i="1"/>
  <c r="Y76" i="1"/>
  <c r="V77" i="1"/>
  <c r="Y77" i="1"/>
  <c r="V78" i="1"/>
  <c r="Y78" i="1"/>
  <c r="V79" i="1"/>
  <c r="Y79" i="1"/>
  <c r="V80" i="1"/>
  <c r="Y80" i="1"/>
  <c r="V81" i="1"/>
  <c r="Y81" i="1"/>
  <c r="V82" i="1"/>
  <c r="Y82" i="1"/>
  <c r="V83" i="1"/>
  <c r="Y83" i="1"/>
  <c r="V84" i="1"/>
  <c r="Y84" i="1"/>
  <c r="V85" i="1"/>
  <c r="Y85" i="1"/>
  <c r="V86" i="1"/>
  <c r="Y86" i="1"/>
  <c r="V87" i="1"/>
  <c r="Y87" i="1"/>
  <c r="V88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V9" i="1"/>
  <c r="Y9" i="1"/>
  <c r="M10" i="1"/>
  <c r="R10" i="1"/>
  <c r="U10" i="1"/>
  <c r="R11" i="1"/>
  <c r="U11" i="1"/>
  <c r="R12" i="1"/>
  <c r="U12" i="1"/>
  <c r="R13" i="1"/>
  <c r="U13" i="1"/>
  <c r="R14" i="1"/>
  <c r="U14" i="1"/>
  <c r="R15" i="1"/>
  <c r="U15" i="1"/>
  <c r="R16" i="1"/>
  <c r="U16" i="1"/>
  <c r="R17" i="1"/>
  <c r="U17" i="1"/>
  <c r="R18" i="1"/>
  <c r="U18" i="1"/>
  <c r="R19" i="1"/>
  <c r="U19" i="1"/>
  <c r="R20" i="1"/>
  <c r="U20" i="1"/>
  <c r="R21" i="1"/>
  <c r="U21" i="1"/>
  <c r="R22" i="1"/>
  <c r="U22" i="1"/>
  <c r="R23" i="1"/>
  <c r="U23" i="1"/>
  <c r="R24" i="1"/>
  <c r="U24" i="1"/>
  <c r="R25" i="1"/>
  <c r="U25" i="1"/>
  <c r="R26" i="1"/>
  <c r="U26" i="1"/>
  <c r="R27" i="1"/>
  <c r="U27" i="1"/>
  <c r="R28" i="1"/>
  <c r="U28" i="1"/>
  <c r="R29" i="1"/>
  <c r="U29" i="1"/>
  <c r="R30" i="1"/>
  <c r="U30" i="1"/>
  <c r="R31" i="1"/>
  <c r="U31" i="1"/>
  <c r="R32" i="1"/>
  <c r="U32" i="1"/>
  <c r="R33" i="1"/>
  <c r="U33" i="1"/>
  <c r="R34" i="1"/>
  <c r="U34" i="1"/>
  <c r="R35" i="1"/>
  <c r="U35" i="1"/>
  <c r="R36" i="1"/>
  <c r="U36" i="1"/>
  <c r="R37" i="1"/>
  <c r="U37" i="1"/>
  <c r="R38" i="1"/>
  <c r="U38" i="1"/>
  <c r="R39" i="1"/>
  <c r="U39" i="1"/>
  <c r="R40" i="1"/>
  <c r="U40" i="1"/>
  <c r="R41" i="1"/>
  <c r="U41" i="1"/>
  <c r="R42" i="1"/>
  <c r="U42" i="1"/>
  <c r="R43" i="1"/>
  <c r="U43" i="1"/>
  <c r="R44" i="1"/>
  <c r="U44" i="1"/>
  <c r="R45" i="1"/>
  <c r="U45" i="1"/>
  <c r="R46" i="1"/>
  <c r="U46" i="1"/>
  <c r="R47" i="1"/>
  <c r="U47" i="1"/>
  <c r="R48" i="1"/>
  <c r="U48" i="1"/>
  <c r="R49" i="1"/>
  <c r="U49" i="1"/>
  <c r="R50" i="1"/>
  <c r="U50" i="1"/>
  <c r="R51" i="1"/>
  <c r="U51" i="1"/>
  <c r="R52" i="1"/>
  <c r="U52" i="1"/>
  <c r="R53" i="1"/>
  <c r="U53" i="1"/>
  <c r="R54" i="1"/>
  <c r="U54" i="1"/>
  <c r="R55" i="1"/>
  <c r="U55" i="1"/>
  <c r="R56" i="1"/>
  <c r="U56" i="1"/>
  <c r="R57" i="1"/>
  <c r="U57" i="1"/>
  <c r="R58" i="1"/>
  <c r="U58" i="1"/>
  <c r="R59" i="1"/>
  <c r="U59" i="1"/>
  <c r="R60" i="1"/>
  <c r="U60" i="1"/>
  <c r="R61" i="1"/>
  <c r="U61" i="1"/>
  <c r="R62" i="1"/>
  <c r="U62" i="1"/>
  <c r="R63" i="1"/>
  <c r="U63" i="1"/>
  <c r="R64" i="1"/>
  <c r="U64" i="1"/>
  <c r="R65" i="1"/>
  <c r="U65" i="1"/>
  <c r="R66" i="1"/>
  <c r="U66" i="1"/>
  <c r="R67" i="1"/>
  <c r="U67" i="1"/>
  <c r="R68" i="1"/>
  <c r="U68" i="1"/>
  <c r="R69" i="1"/>
  <c r="U69" i="1"/>
  <c r="R70" i="1"/>
  <c r="U70" i="1"/>
  <c r="R71" i="1"/>
  <c r="U71" i="1"/>
  <c r="R72" i="1"/>
  <c r="U72" i="1"/>
  <c r="R73" i="1"/>
  <c r="U73" i="1"/>
  <c r="R74" i="1"/>
  <c r="U74" i="1"/>
  <c r="R75" i="1"/>
  <c r="U75" i="1"/>
  <c r="R76" i="1"/>
  <c r="U76" i="1"/>
  <c r="R77" i="1"/>
  <c r="U77" i="1"/>
  <c r="R78" i="1"/>
  <c r="U78" i="1"/>
  <c r="R79" i="1"/>
  <c r="U79" i="1"/>
  <c r="R80" i="1"/>
  <c r="U80" i="1"/>
  <c r="R81" i="1"/>
  <c r="U81" i="1"/>
  <c r="R82" i="1"/>
  <c r="U82" i="1"/>
  <c r="R83" i="1"/>
  <c r="U83" i="1"/>
  <c r="R84" i="1"/>
  <c r="U84" i="1"/>
  <c r="R85" i="1"/>
  <c r="U85" i="1"/>
  <c r="R86" i="1"/>
  <c r="U86" i="1"/>
  <c r="R87" i="1"/>
  <c r="U87" i="1"/>
  <c r="R88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R9" i="1"/>
  <c r="U9" i="1"/>
  <c r="N10" i="1"/>
  <c r="Q10" i="1"/>
  <c r="N11" i="1"/>
  <c r="Q11" i="1"/>
  <c r="N12" i="1"/>
  <c r="Q12" i="1"/>
  <c r="N13" i="1"/>
  <c r="Q13" i="1"/>
  <c r="N14" i="1"/>
  <c r="Q14" i="1"/>
  <c r="N15" i="1"/>
  <c r="Q15" i="1"/>
  <c r="N16" i="1"/>
  <c r="Q16" i="1"/>
  <c r="N17" i="1"/>
  <c r="Q17" i="1"/>
  <c r="N18" i="1"/>
  <c r="Q18" i="1"/>
  <c r="N19" i="1"/>
  <c r="Q19" i="1"/>
  <c r="N20" i="1"/>
  <c r="Q20" i="1"/>
  <c r="N21" i="1"/>
  <c r="Q21" i="1"/>
  <c r="N22" i="1"/>
  <c r="Q22" i="1"/>
  <c r="N23" i="1"/>
  <c r="Q23" i="1"/>
  <c r="N24" i="1"/>
  <c r="Q24" i="1"/>
  <c r="N25" i="1"/>
  <c r="Q25" i="1"/>
  <c r="N26" i="1"/>
  <c r="Q26" i="1"/>
  <c r="N27" i="1"/>
  <c r="Q27" i="1"/>
  <c r="N28" i="1"/>
  <c r="Q28" i="1"/>
  <c r="N29" i="1"/>
  <c r="Q29" i="1"/>
  <c r="N30" i="1"/>
  <c r="Q30" i="1"/>
  <c r="N31" i="1"/>
  <c r="Q31" i="1"/>
  <c r="N32" i="1"/>
  <c r="Q32" i="1"/>
  <c r="N33" i="1"/>
  <c r="Q33" i="1"/>
  <c r="N34" i="1"/>
  <c r="Q34" i="1"/>
  <c r="N35" i="1"/>
  <c r="Q35" i="1"/>
  <c r="N36" i="1"/>
  <c r="Q36" i="1"/>
  <c r="N37" i="1"/>
  <c r="Q37" i="1"/>
  <c r="N38" i="1"/>
  <c r="Q38" i="1"/>
  <c r="N39" i="1"/>
  <c r="Q39" i="1"/>
  <c r="N40" i="1"/>
  <c r="Q40" i="1"/>
  <c r="N41" i="1"/>
  <c r="Q41" i="1"/>
  <c r="N42" i="1"/>
  <c r="Q42" i="1"/>
  <c r="N43" i="1"/>
  <c r="Q43" i="1"/>
  <c r="N44" i="1"/>
  <c r="Q44" i="1"/>
  <c r="N45" i="1"/>
  <c r="Q45" i="1"/>
  <c r="N46" i="1"/>
  <c r="Q46" i="1"/>
  <c r="N47" i="1"/>
  <c r="Q47" i="1"/>
  <c r="N48" i="1"/>
  <c r="Q48" i="1"/>
  <c r="N49" i="1"/>
  <c r="Q49" i="1"/>
  <c r="N50" i="1"/>
  <c r="Q50" i="1"/>
  <c r="N51" i="1"/>
  <c r="Q51" i="1"/>
  <c r="N52" i="1"/>
  <c r="Q52" i="1"/>
  <c r="N53" i="1"/>
  <c r="Q53" i="1"/>
  <c r="N54" i="1"/>
  <c r="Q54" i="1"/>
  <c r="N55" i="1"/>
  <c r="Q55" i="1"/>
  <c r="N56" i="1"/>
  <c r="Q56" i="1"/>
  <c r="N57" i="1"/>
  <c r="Q57" i="1"/>
  <c r="N58" i="1"/>
  <c r="Q58" i="1"/>
  <c r="N59" i="1"/>
  <c r="Q59" i="1"/>
  <c r="N60" i="1"/>
  <c r="Q60" i="1"/>
  <c r="N61" i="1"/>
  <c r="Q61" i="1"/>
  <c r="N62" i="1"/>
  <c r="Q62" i="1"/>
  <c r="N63" i="1"/>
  <c r="Q63" i="1"/>
  <c r="N64" i="1"/>
  <c r="Q64" i="1"/>
  <c r="N65" i="1"/>
  <c r="Q65" i="1"/>
  <c r="N66" i="1"/>
  <c r="Q66" i="1"/>
  <c r="N67" i="1"/>
  <c r="Q67" i="1"/>
  <c r="N68" i="1"/>
  <c r="Q68" i="1"/>
  <c r="N69" i="1"/>
  <c r="Q69" i="1"/>
  <c r="N70" i="1"/>
  <c r="Q70" i="1"/>
  <c r="N71" i="1"/>
  <c r="Q71" i="1"/>
  <c r="N72" i="1"/>
  <c r="Q72" i="1"/>
  <c r="N73" i="1"/>
  <c r="Q73" i="1"/>
  <c r="N74" i="1"/>
  <c r="Q74" i="1"/>
  <c r="N75" i="1"/>
  <c r="Q75" i="1"/>
  <c r="N76" i="1"/>
  <c r="Q76" i="1"/>
  <c r="N77" i="1"/>
  <c r="Q77" i="1"/>
  <c r="N78" i="1"/>
  <c r="Q78" i="1"/>
  <c r="N79" i="1"/>
  <c r="Q79" i="1"/>
  <c r="N80" i="1"/>
  <c r="Q80" i="1"/>
  <c r="N81" i="1"/>
  <c r="Q81" i="1"/>
  <c r="N82" i="1"/>
  <c r="Q82" i="1"/>
  <c r="N83" i="1"/>
  <c r="Q83" i="1"/>
  <c r="N84" i="1"/>
  <c r="Q84" i="1"/>
  <c r="N85" i="1"/>
  <c r="Q85" i="1"/>
  <c r="N86" i="1"/>
  <c r="Q86" i="1"/>
  <c r="N87" i="1"/>
  <c r="Q87" i="1"/>
  <c r="N88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M9" i="1"/>
  <c r="N9" i="1"/>
  <c r="Q9" i="1"/>
  <c r="AK309" i="1"/>
  <c r="AG309" i="1"/>
  <c r="AC309" i="1"/>
  <c r="AI308" i="1"/>
  <c r="AJ308" i="1"/>
  <c r="G30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L308" i="1"/>
  <c r="AH308" i="1"/>
  <c r="AE308" i="1"/>
  <c r="AF308" i="1"/>
  <c r="AD308" i="1"/>
  <c r="AA308" i="1"/>
  <c r="AB308" i="1"/>
  <c r="Z308" i="1"/>
  <c r="W308" i="1"/>
  <c r="X308" i="1"/>
  <c r="V308" i="1"/>
  <c r="S308" i="1"/>
  <c r="T308" i="1"/>
  <c r="R308" i="1"/>
  <c r="O308" i="1"/>
  <c r="P308" i="1"/>
  <c r="N308" i="1"/>
  <c r="AI307" i="1"/>
  <c r="AJ307" i="1"/>
  <c r="L307" i="1"/>
  <c r="AH307" i="1"/>
  <c r="AE307" i="1"/>
  <c r="AF307" i="1"/>
  <c r="AD307" i="1"/>
  <c r="AA307" i="1"/>
  <c r="AB307" i="1"/>
  <c r="Z307" i="1"/>
  <c r="W307" i="1"/>
  <c r="X307" i="1"/>
  <c r="V307" i="1"/>
  <c r="S307" i="1"/>
  <c r="T307" i="1"/>
  <c r="R307" i="1"/>
  <c r="O307" i="1"/>
  <c r="P307" i="1"/>
  <c r="N307" i="1"/>
  <c r="AI306" i="1"/>
  <c r="AJ306" i="1"/>
  <c r="L306" i="1"/>
  <c r="AH306" i="1"/>
  <c r="AE306" i="1"/>
  <c r="AF306" i="1"/>
  <c r="AD306" i="1"/>
  <c r="AA306" i="1"/>
  <c r="AB306" i="1"/>
  <c r="Z306" i="1"/>
  <c r="W306" i="1"/>
  <c r="X306" i="1"/>
  <c r="V306" i="1"/>
  <c r="S306" i="1"/>
  <c r="T306" i="1"/>
  <c r="R306" i="1"/>
  <c r="O306" i="1"/>
  <c r="P306" i="1"/>
  <c r="N306" i="1"/>
  <c r="AI305" i="1"/>
  <c r="AJ305" i="1"/>
  <c r="L305" i="1"/>
  <c r="AH305" i="1"/>
  <c r="AE305" i="1"/>
  <c r="AF305" i="1"/>
  <c r="AD305" i="1"/>
  <c r="AA305" i="1"/>
  <c r="AB305" i="1"/>
  <c r="Z305" i="1"/>
  <c r="W305" i="1"/>
  <c r="X305" i="1"/>
  <c r="V305" i="1"/>
  <c r="S305" i="1"/>
  <c r="T305" i="1"/>
  <c r="R305" i="1"/>
  <c r="O305" i="1"/>
  <c r="P305" i="1"/>
  <c r="N305" i="1"/>
  <c r="AI304" i="1"/>
  <c r="AJ304" i="1"/>
  <c r="L304" i="1"/>
  <c r="AH304" i="1"/>
  <c r="AE304" i="1"/>
  <c r="AF304" i="1"/>
  <c r="AD304" i="1"/>
  <c r="AA304" i="1"/>
  <c r="AB304" i="1"/>
  <c r="Z304" i="1"/>
  <c r="W304" i="1"/>
  <c r="X304" i="1"/>
  <c r="V304" i="1"/>
  <c r="S304" i="1"/>
  <c r="T304" i="1"/>
  <c r="R304" i="1"/>
  <c r="O304" i="1"/>
  <c r="P304" i="1"/>
  <c r="N304" i="1"/>
  <c r="AI303" i="1"/>
  <c r="AJ303" i="1"/>
  <c r="L303" i="1"/>
  <c r="AH303" i="1"/>
  <c r="AE303" i="1"/>
  <c r="AF303" i="1"/>
  <c r="AD303" i="1"/>
  <c r="AA303" i="1"/>
  <c r="AB303" i="1"/>
  <c r="Z303" i="1"/>
  <c r="W303" i="1"/>
  <c r="X303" i="1"/>
  <c r="V303" i="1"/>
  <c r="S303" i="1"/>
  <c r="T303" i="1"/>
  <c r="R303" i="1"/>
  <c r="O303" i="1"/>
  <c r="P303" i="1"/>
  <c r="N303" i="1"/>
  <c r="AI302" i="1"/>
  <c r="AJ302" i="1"/>
  <c r="L302" i="1"/>
  <c r="AH302" i="1"/>
  <c r="AE302" i="1"/>
  <c r="AF302" i="1"/>
  <c r="AD302" i="1"/>
  <c r="AA302" i="1"/>
  <c r="AB302" i="1"/>
  <c r="Z302" i="1"/>
  <c r="W302" i="1"/>
  <c r="X302" i="1"/>
  <c r="V302" i="1"/>
  <c r="S302" i="1"/>
  <c r="T302" i="1"/>
  <c r="R302" i="1"/>
  <c r="O302" i="1"/>
  <c r="P302" i="1"/>
  <c r="N302" i="1"/>
  <c r="AI301" i="1"/>
  <c r="AJ301" i="1"/>
  <c r="L301" i="1"/>
  <c r="AH301" i="1"/>
  <c r="AE301" i="1"/>
  <c r="AF301" i="1"/>
  <c r="AD301" i="1"/>
  <c r="AA301" i="1"/>
  <c r="AB301" i="1"/>
  <c r="Z301" i="1"/>
  <c r="W301" i="1"/>
  <c r="X301" i="1"/>
  <c r="V301" i="1"/>
  <c r="S301" i="1"/>
  <c r="T301" i="1"/>
  <c r="R301" i="1"/>
  <c r="O301" i="1"/>
  <c r="P301" i="1"/>
  <c r="N301" i="1"/>
  <c r="AI300" i="1"/>
  <c r="AJ300" i="1"/>
  <c r="L300" i="1"/>
  <c r="AH300" i="1"/>
  <c r="AE300" i="1"/>
  <c r="AF300" i="1"/>
  <c r="AD300" i="1"/>
  <c r="AA300" i="1"/>
  <c r="AB300" i="1"/>
  <c r="Z300" i="1"/>
  <c r="W300" i="1"/>
  <c r="X300" i="1"/>
  <c r="V300" i="1"/>
  <c r="S300" i="1"/>
  <c r="T300" i="1"/>
  <c r="R300" i="1"/>
  <c r="O300" i="1"/>
  <c r="P300" i="1"/>
  <c r="N300" i="1"/>
  <c r="AI299" i="1"/>
  <c r="AJ299" i="1"/>
  <c r="L299" i="1"/>
  <c r="AH299" i="1"/>
  <c r="AE299" i="1"/>
  <c r="AF299" i="1"/>
  <c r="AD299" i="1"/>
  <c r="AA299" i="1"/>
  <c r="AB299" i="1"/>
  <c r="Z299" i="1"/>
  <c r="W299" i="1"/>
  <c r="X299" i="1"/>
  <c r="V299" i="1"/>
  <c r="S299" i="1"/>
  <c r="T299" i="1"/>
  <c r="R299" i="1"/>
  <c r="O299" i="1"/>
  <c r="P299" i="1"/>
  <c r="N299" i="1"/>
  <c r="AI298" i="1"/>
  <c r="AJ298" i="1"/>
  <c r="L298" i="1"/>
  <c r="AH298" i="1"/>
  <c r="AE298" i="1"/>
  <c r="AF298" i="1"/>
  <c r="AD298" i="1"/>
  <c r="AA298" i="1"/>
  <c r="AB298" i="1"/>
  <c r="Z298" i="1"/>
  <c r="W298" i="1"/>
  <c r="X298" i="1"/>
  <c r="V298" i="1"/>
  <c r="S298" i="1"/>
  <c r="T298" i="1"/>
  <c r="R298" i="1"/>
  <c r="O298" i="1"/>
  <c r="P298" i="1"/>
  <c r="N298" i="1"/>
  <c r="AI297" i="1"/>
  <c r="AJ297" i="1"/>
  <c r="L297" i="1"/>
  <c r="AH297" i="1"/>
  <c r="AE297" i="1"/>
  <c r="AF297" i="1"/>
  <c r="AD297" i="1"/>
  <c r="AA297" i="1"/>
  <c r="AB297" i="1"/>
  <c r="Z297" i="1"/>
  <c r="W297" i="1"/>
  <c r="X297" i="1"/>
  <c r="V297" i="1"/>
  <c r="S297" i="1"/>
  <c r="T297" i="1"/>
  <c r="R297" i="1"/>
  <c r="O297" i="1"/>
  <c r="P297" i="1"/>
  <c r="N297" i="1"/>
  <c r="AI296" i="1"/>
  <c r="AJ296" i="1"/>
  <c r="L296" i="1"/>
  <c r="AH296" i="1"/>
  <c r="AE296" i="1"/>
  <c r="AF296" i="1"/>
  <c r="AD296" i="1"/>
  <c r="AA296" i="1"/>
  <c r="AB296" i="1"/>
  <c r="Z296" i="1"/>
  <c r="W296" i="1"/>
  <c r="X296" i="1"/>
  <c r="V296" i="1"/>
  <c r="S296" i="1"/>
  <c r="T296" i="1"/>
  <c r="R296" i="1"/>
  <c r="O296" i="1"/>
  <c r="P296" i="1"/>
  <c r="N296" i="1"/>
  <c r="AI295" i="1"/>
  <c r="AJ295" i="1"/>
  <c r="L295" i="1"/>
  <c r="AH295" i="1"/>
  <c r="AE295" i="1"/>
  <c r="AF295" i="1"/>
  <c r="AD295" i="1"/>
  <c r="AA295" i="1"/>
  <c r="AB295" i="1"/>
  <c r="Z295" i="1"/>
  <c r="W295" i="1"/>
  <c r="X295" i="1"/>
  <c r="V295" i="1"/>
  <c r="S295" i="1"/>
  <c r="T295" i="1"/>
  <c r="R295" i="1"/>
  <c r="O295" i="1"/>
  <c r="P295" i="1"/>
  <c r="N295" i="1"/>
  <c r="AI294" i="1"/>
  <c r="AJ294" i="1"/>
  <c r="L294" i="1"/>
  <c r="AH294" i="1"/>
  <c r="AE294" i="1"/>
  <c r="AF294" i="1"/>
  <c r="AD294" i="1"/>
  <c r="AA294" i="1"/>
  <c r="AB294" i="1"/>
  <c r="Z294" i="1"/>
  <c r="W294" i="1"/>
  <c r="X294" i="1"/>
  <c r="V294" i="1"/>
  <c r="S294" i="1"/>
  <c r="T294" i="1"/>
  <c r="R294" i="1"/>
  <c r="O294" i="1"/>
  <c r="P294" i="1"/>
  <c r="N294" i="1"/>
  <c r="AI293" i="1"/>
  <c r="AJ293" i="1"/>
  <c r="L293" i="1"/>
  <c r="AH293" i="1"/>
  <c r="AE293" i="1"/>
  <c r="AF293" i="1"/>
  <c r="AD293" i="1"/>
  <c r="AA293" i="1"/>
  <c r="AB293" i="1"/>
  <c r="Z293" i="1"/>
  <c r="W293" i="1"/>
  <c r="X293" i="1"/>
  <c r="V293" i="1"/>
  <c r="S293" i="1"/>
  <c r="T293" i="1"/>
  <c r="R293" i="1"/>
  <c r="O293" i="1"/>
  <c r="P293" i="1"/>
  <c r="N293" i="1"/>
  <c r="AI292" i="1"/>
  <c r="AJ292" i="1"/>
  <c r="L292" i="1"/>
  <c r="AH292" i="1"/>
  <c r="AE292" i="1"/>
  <c r="AF292" i="1"/>
  <c r="AD292" i="1"/>
  <c r="AA292" i="1"/>
  <c r="AB292" i="1"/>
  <c r="Z292" i="1"/>
  <c r="W292" i="1"/>
  <c r="X292" i="1"/>
  <c r="V292" i="1"/>
  <c r="S292" i="1"/>
  <c r="T292" i="1"/>
  <c r="R292" i="1"/>
  <c r="O292" i="1"/>
  <c r="P292" i="1"/>
  <c r="N292" i="1"/>
  <c r="AI291" i="1"/>
  <c r="AJ291" i="1"/>
  <c r="L291" i="1"/>
  <c r="AH291" i="1"/>
  <c r="AE291" i="1"/>
  <c r="AF291" i="1"/>
  <c r="AD291" i="1"/>
  <c r="AA291" i="1"/>
  <c r="AB291" i="1"/>
  <c r="Z291" i="1"/>
  <c r="W291" i="1"/>
  <c r="X291" i="1"/>
  <c r="V291" i="1"/>
  <c r="S291" i="1"/>
  <c r="T291" i="1"/>
  <c r="R291" i="1"/>
  <c r="O291" i="1"/>
  <c r="P291" i="1"/>
  <c r="N291" i="1"/>
  <c r="AI290" i="1"/>
  <c r="AJ290" i="1"/>
  <c r="L290" i="1"/>
  <c r="AH290" i="1"/>
  <c r="AE290" i="1"/>
  <c r="AF290" i="1"/>
  <c r="AD290" i="1"/>
  <c r="AA290" i="1"/>
  <c r="AB290" i="1"/>
  <c r="Z290" i="1"/>
  <c r="W290" i="1"/>
  <c r="X290" i="1"/>
  <c r="V290" i="1"/>
  <c r="S290" i="1"/>
  <c r="T290" i="1"/>
  <c r="R290" i="1"/>
  <c r="O290" i="1"/>
  <c r="P290" i="1"/>
  <c r="N290" i="1"/>
  <c r="AI289" i="1"/>
  <c r="AJ289" i="1"/>
  <c r="L289" i="1"/>
  <c r="AH289" i="1"/>
  <c r="AE289" i="1"/>
  <c r="AF289" i="1"/>
  <c r="AD289" i="1"/>
  <c r="AA289" i="1"/>
  <c r="AB289" i="1"/>
  <c r="Z289" i="1"/>
  <c r="W289" i="1"/>
  <c r="X289" i="1"/>
  <c r="V289" i="1"/>
  <c r="S289" i="1"/>
  <c r="T289" i="1"/>
  <c r="R289" i="1"/>
  <c r="O289" i="1"/>
  <c r="P289" i="1"/>
  <c r="N289" i="1"/>
  <c r="AI288" i="1"/>
  <c r="AJ288" i="1"/>
  <c r="L288" i="1"/>
  <c r="AH288" i="1"/>
  <c r="AE288" i="1"/>
  <c r="AF288" i="1"/>
  <c r="AD288" i="1"/>
  <c r="AA288" i="1"/>
  <c r="AB288" i="1"/>
  <c r="Z288" i="1"/>
  <c r="W288" i="1"/>
  <c r="X288" i="1"/>
  <c r="V288" i="1"/>
  <c r="S288" i="1"/>
  <c r="T288" i="1"/>
  <c r="R288" i="1"/>
  <c r="O288" i="1"/>
  <c r="P288" i="1"/>
  <c r="N288" i="1"/>
  <c r="AI287" i="1"/>
  <c r="AJ287" i="1"/>
  <c r="L287" i="1"/>
  <c r="AH287" i="1"/>
  <c r="AE287" i="1"/>
  <c r="AF287" i="1"/>
  <c r="AD287" i="1"/>
  <c r="AA287" i="1"/>
  <c r="AB287" i="1"/>
  <c r="Z287" i="1"/>
  <c r="W287" i="1"/>
  <c r="X287" i="1"/>
  <c r="V287" i="1"/>
  <c r="S287" i="1"/>
  <c r="T287" i="1"/>
  <c r="R287" i="1"/>
  <c r="O287" i="1"/>
  <c r="P287" i="1"/>
  <c r="N287" i="1"/>
  <c r="AI286" i="1"/>
  <c r="AJ286" i="1"/>
  <c r="L286" i="1"/>
  <c r="AH286" i="1"/>
  <c r="AE286" i="1"/>
  <c r="AF286" i="1"/>
  <c r="AD286" i="1"/>
  <c r="AA286" i="1"/>
  <c r="AB286" i="1"/>
  <c r="Z286" i="1"/>
  <c r="W286" i="1"/>
  <c r="X286" i="1"/>
  <c r="V286" i="1"/>
  <c r="S286" i="1"/>
  <c r="T286" i="1"/>
  <c r="R286" i="1"/>
  <c r="O286" i="1"/>
  <c r="P286" i="1"/>
  <c r="N286" i="1"/>
  <c r="AI285" i="1"/>
  <c r="AJ285" i="1"/>
  <c r="L285" i="1"/>
  <c r="AH285" i="1"/>
  <c r="AE285" i="1"/>
  <c r="AF285" i="1"/>
  <c r="AD285" i="1"/>
  <c r="AA285" i="1"/>
  <c r="AB285" i="1"/>
  <c r="Z285" i="1"/>
  <c r="W285" i="1"/>
  <c r="X285" i="1"/>
  <c r="V285" i="1"/>
  <c r="S285" i="1"/>
  <c r="T285" i="1"/>
  <c r="R285" i="1"/>
  <c r="O285" i="1"/>
  <c r="P285" i="1"/>
  <c r="N285" i="1"/>
  <c r="AI284" i="1"/>
  <c r="AJ284" i="1"/>
  <c r="L284" i="1"/>
  <c r="AH284" i="1"/>
  <c r="AE284" i="1"/>
  <c r="AF284" i="1"/>
  <c r="AD284" i="1"/>
  <c r="AA284" i="1"/>
  <c r="AB284" i="1"/>
  <c r="Z284" i="1"/>
  <c r="W284" i="1"/>
  <c r="X284" i="1"/>
  <c r="V284" i="1"/>
  <c r="S284" i="1"/>
  <c r="T284" i="1"/>
  <c r="R284" i="1"/>
  <c r="O284" i="1"/>
  <c r="P284" i="1"/>
  <c r="N284" i="1"/>
  <c r="AI283" i="1"/>
  <c r="AJ283" i="1"/>
  <c r="L283" i="1"/>
  <c r="AH283" i="1"/>
  <c r="AE283" i="1"/>
  <c r="AF283" i="1"/>
  <c r="AD283" i="1"/>
  <c r="AA283" i="1"/>
  <c r="AB283" i="1"/>
  <c r="Z283" i="1"/>
  <c r="W283" i="1"/>
  <c r="X283" i="1"/>
  <c r="V283" i="1"/>
  <c r="S283" i="1"/>
  <c r="T283" i="1"/>
  <c r="R283" i="1"/>
  <c r="O283" i="1"/>
  <c r="P283" i="1"/>
  <c r="N283" i="1"/>
  <c r="AI282" i="1"/>
  <c r="AJ282" i="1"/>
  <c r="L282" i="1"/>
  <c r="AH282" i="1"/>
  <c r="AE282" i="1"/>
  <c r="AF282" i="1"/>
  <c r="AD282" i="1"/>
  <c r="AA282" i="1"/>
  <c r="AB282" i="1"/>
  <c r="Z282" i="1"/>
  <c r="W282" i="1"/>
  <c r="X282" i="1"/>
  <c r="V282" i="1"/>
  <c r="S282" i="1"/>
  <c r="T282" i="1"/>
  <c r="R282" i="1"/>
  <c r="O282" i="1"/>
  <c r="P282" i="1"/>
  <c r="N282" i="1"/>
  <c r="AI281" i="1"/>
  <c r="AJ281" i="1"/>
  <c r="L281" i="1"/>
  <c r="AH281" i="1"/>
  <c r="AE281" i="1"/>
  <c r="AF281" i="1"/>
  <c r="AD281" i="1"/>
  <c r="AA281" i="1"/>
  <c r="AB281" i="1"/>
  <c r="Z281" i="1"/>
  <c r="W281" i="1"/>
  <c r="X281" i="1"/>
  <c r="V281" i="1"/>
  <c r="S281" i="1"/>
  <c r="T281" i="1"/>
  <c r="R281" i="1"/>
  <c r="O281" i="1"/>
  <c r="P281" i="1"/>
  <c r="N281" i="1"/>
  <c r="AI280" i="1"/>
  <c r="AJ280" i="1"/>
  <c r="L280" i="1"/>
  <c r="AH280" i="1"/>
  <c r="AE280" i="1"/>
  <c r="AF280" i="1"/>
  <c r="AD280" i="1"/>
  <c r="AA280" i="1"/>
  <c r="AB280" i="1"/>
  <c r="Z280" i="1"/>
  <c r="W280" i="1"/>
  <c r="X280" i="1"/>
  <c r="V280" i="1"/>
  <c r="S280" i="1"/>
  <c r="T280" i="1"/>
  <c r="R280" i="1"/>
  <c r="O280" i="1"/>
  <c r="P280" i="1"/>
  <c r="N280" i="1"/>
  <c r="AI279" i="1"/>
  <c r="AJ279" i="1"/>
  <c r="L279" i="1"/>
  <c r="AH279" i="1"/>
  <c r="AE279" i="1"/>
  <c r="AF279" i="1"/>
  <c r="AD279" i="1"/>
  <c r="AA279" i="1"/>
  <c r="AB279" i="1"/>
  <c r="Z279" i="1"/>
  <c r="W279" i="1"/>
  <c r="X279" i="1"/>
  <c r="V279" i="1"/>
  <c r="S279" i="1"/>
  <c r="T279" i="1"/>
  <c r="R279" i="1"/>
  <c r="O279" i="1"/>
  <c r="P279" i="1"/>
  <c r="N279" i="1"/>
  <c r="AI278" i="1"/>
  <c r="AJ278" i="1"/>
  <c r="L278" i="1"/>
  <c r="AH278" i="1"/>
  <c r="AE278" i="1"/>
  <c r="AF278" i="1"/>
  <c r="AD278" i="1"/>
  <c r="AA278" i="1"/>
  <c r="AB278" i="1"/>
  <c r="Z278" i="1"/>
  <c r="W278" i="1"/>
  <c r="X278" i="1"/>
  <c r="V278" i="1"/>
  <c r="S278" i="1"/>
  <c r="T278" i="1"/>
  <c r="R278" i="1"/>
  <c r="O278" i="1"/>
  <c r="P278" i="1"/>
  <c r="N278" i="1"/>
  <c r="AI277" i="1"/>
  <c r="AJ277" i="1"/>
  <c r="L277" i="1"/>
  <c r="AH277" i="1"/>
  <c r="AE277" i="1"/>
  <c r="AF277" i="1"/>
  <c r="AD277" i="1"/>
  <c r="AA277" i="1"/>
  <c r="AB277" i="1"/>
  <c r="Z277" i="1"/>
  <c r="W277" i="1"/>
  <c r="X277" i="1"/>
  <c r="V277" i="1"/>
  <c r="S277" i="1"/>
  <c r="T277" i="1"/>
  <c r="R277" i="1"/>
  <c r="O277" i="1"/>
  <c r="P277" i="1"/>
  <c r="N277" i="1"/>
  <c r="AI276" i="1"/>
  <c r="AJ276" i="1"/>
  <c r="L276" i="1"/>
  <c r="AH276" i="1"/>
  <c r="AE276" i="1"/>
  <c r="AF276" i="1"/>
  <c r="AD276" i="1"/>
  <c r="AA276" i="1"/>
  <c r="AB276" i="1"/>
  <c r="Z276" i="1"/>
  <c r="W276" i="1"/>
  <c r="X276" i="1"/>
  <c r="V276" i="1"/>
  <c r="S276" i="1"/>
  <c r="T276" i="1"/>
  <c r="R276" i="1"/>
  <c r="O276" i="1"/>
  <c r="P276" i="1"/>
  <c r="N276" i="1"/>
  <c r="AI275" i="1"/>
  <c r="AJ275" i="1"/>
  <c r="L275" i="1"/>
  <c r="AH275" i="1"/>
  <c r="AE275" i="1"/>
  <c r="AF275" i="1"/>
  <c r="AD275" i="1"/>
  <c r="AA275" i="1"/>
  <c r="AB275" i="1"/>
  <c r="Z275" i="1"/>
  <c r="W275" i="1"/>
  <c r="X275" i="1"/>
  <c r="V275" i="1"/>
  <c r="S275" i="1"/>
  <c r="T275" i="1"/>
  <c r="R275" i="1"/>
  <c r="O275" i="1"/>
  <c r="P275" i="1"/>
  <c r="N275" i="1"/>
  <c r="AI274" i="1"/>
  <c r="AJ274" i="1"/>
  <c r="L274" i="1"/>
  <c r="AH274" i="1"/>
  <c r="AE274" i="1"/>
  <c r="AF274" i="1"/>
  <c r="AD274" i="1"/>
  <c r="AA274" i="1"/>
  <c r="AB274" i="1"/>
  <c r="Z274" i="1"/>
  <c r="W274" i="1"/>
  <c r="X274" i="1"/>
  <c r="V274" i="1"/>
  <c r="S274" i="1"/>
  <c r="T274" i="1"/>
  <c r="R274" i="1"/>
  <c r="O274" i="1"/>
  <c r="P274" i="1"/>
  <c r="N274" i="1"/>
  <c r="AI273" i="1"/>
  <c r="AJ273" i="1"/>
  <c r="L273" i="1"/>
  <c r="AH273" i="1"/>
  <c r="AE273" i="1"/>
  <c r="AF273" i="1"/>
  <c r="AD273" i="1"/>
  <c r="AA273" i="1"/>
  <c r="AB273" i="1"/>
  <c r="Z273" i="1"/>
  <c r="W273" i="1"/>
  <c r="X273" i="1"/>
  <c r="V273" i="1"/>
  <c r="S273" i="1"/>
  <c r="T273" i="1"/>
  <c r="R273" i="1"/>
  <c r="O273" i="1"/>
  <c r="P273" i="1"/>
  <c r="N273" i="1"/>
  <c r="AI272" i="1"/>
  <c r="AJ272" i="1"/>
  <c r="L272" i="1"/>
  <c r="AH272" i="1"/>
  <c r="AE272" i="1"/>
  <c r="AF272" i="1"/>
  <c r="AD272" i="1"/>
  <c r="AA272" i="1"/>
  <c r="AB272" i="1"/>
  <c r="Z272" i="1"/>
  <c r="W272" i="1"/>
  <c r="X272" i="1"/>
  <c r="V272" i="1"/>
  <c r="S272" i="1"/>
  <c r="T272" i="1"/>
  <c r="R272" i="1"/>
  <c r="O272" i="1"/>
  <c r="P272" i="1"/>
  <c r="N272" i="1"/>
  <c r="AI271" i="1"/>
  <c r="AJ271" i="1"/>
  <c r="L271" i="1"/>
  <c r="AH271" i="1"/>
  <c r="AE271" i="1"/>
  <c r="AF271" i="1"/>
  <c r="AD271" i="1"/>
  <c r="AA271" i="1"/>
  <c r="AB271" i="1"/>
  <c r="Z271" i="1"/>
  <c r="W271" i="1"/>
  <c r="X271" i="1"/>
  <c r="V271" i="1"/>
  <c r="S271" i="1"/>
  <c r="T271" i="1"/>
  <c r="R271" i="1"/>
  <c r="O271" i="1"/>
  <c r="P271" i="1"/>
  <c r="N271" i="1"/>
  <c r="AI270" i="1"/>
  <c r="AJ270" i="1"/>
  <c r="L270" i="1"/>
  <c r="AH270" i="1"/>
  <c r="AE270" i="1"/>
  <c r="AF270" i="1"/>
  <c r="AD270" i="1"/>
  <c r="AA270" i="1"/>
  <c r="AB270" i="1"/>
  <c r="Z270" i="1"/>
  <c r="W270" i="1"/>
  <c r="X270" i="1"/>
  <c r="V270" i="1"/>
  <c r="S270" i="1"/>
  <c r="T270" i="1"/>
  <c r="R270" i="1"/>
  <c r="O270" i="1"/>
  <c r="P270" i="1"/>
  <c r="N270" i="1"/>
  <c r="AI269" i="1"/>
  <c r="AJ269" i="1"/>
  <c r="L269" i="1"/>
  <c r="AH269" i="1"/>
  <c r="AE269" i="1"/>
  <c r="AF269" i="1"/>
  <c r="AD269" i="1"/>
  <c r="AA269" i="1"/>
  <c r="AB269" i="1"/>
  <c r="Z269" i="1"/>
  <c r="W269" i="1"/>
  <c r="X269" i="1"/>
  <c r="V269" i="1"/>
  <c r="S269" i="1"/>
  <c r="T269" i="1"/>
  <c r="R269" i="1"/>
  <c r="O269" i="1"/>
  <c r="P269" i="1"/>
  <c r="N269" i="1"/>
  <c r="AI268" i="1"/>
  <c r="AJ268" i="1"/>
  <c r="L268" i="1"/>
  <c r="AH268" i="1"/>
  <c r="AE268" i="1"/>
  <c r="AF268" i="1"/>
  <c r="AD268" i="1"/>
  <c r="AA268" i="1"/>
  <c r="AB268" i="1"/>
  <c r="Z268" i="1"/>
  <c r="W268" i="1"/>
  <c r="X268" i="1"/>
  <c r="V268" i="1"/>
  <c r="S268" i="1"/>
  <c r="T268" i="1"/>
  <c r="R268" i="1"/>
  <c r="O268" i="1"/>
  <c r="P268" i="1"/>
  <c r="N268" i="1"/>
  <c r="AI267" i="1"/>
  <c r="AJ267" i="1"/>
  <c r="L267" i="1"/>
  <c r="AH267" i="1"/>
  <c r="AE267" i="1"/>
  <c r="AF267" i="1"/>
  <c r="AD267" i="1"/>
  <c r="AA267" i="1"/>
  <c r="AB267" i="1"/>
  <c r="Z267" i="1"/>
  <c r="W267" i="1"/>
  <c r="X267" i="1"/>
  <c r="V267" i="1"/>
  <c r="S267" i="1"/>
  <c r="T267" i="1"/>
  <c r="R267" i="1"/>
  <c r="O267" i="1"/>
  <c r="P267" i="1"/>
  <c r="N267" i="1"/>
  <c r="AI266" i="1"/>
  <c r="AJ266" i="1"/>
  <c r="L266" i="1"/>
  <c r="AH266" i="1"/>
  <c r="AE266" i="1"/>
  <c r="AF266" i="1"/>
  <c r="AD266" i="1"/>
  <c r="AA266" i="1"/>
  <c r="AB266" i="1"/>
  <c r="Z266" i="1"/>
  <c r="W266" i="1"/>
  <c r="X266" i="1"/>
  <c r="V266" i="1"/>
  <c r="S266" i="1"/>
  <c r="T266" i="1"/>
  <c r="R266" i="1"/>
  <c r="O266" i="1"/>
  <c r="P266" i="1"/>
  <c r="N266" i="1"/>
  <c r="AI265" i="1"/>
  <c r="AJ265" i="1"/>
  <c r="L265" i="1"/>
  <c r="AH265" i="1"/>
  <c r="AE265" i="1"/>
  <c r="AF265" i="1"/>
  <c r="AD265" i="1"/>
  <c r="AA265" i="1"/>
  <c r="AB265" i="1"/>
  <c r="Z265" i="1"/>
  <c r="W265" i="1"/>
  <c r="X265" i="1"/>
  <c r="V265" i="1"/>
  <c r="S265" i="1"/>
  <c r="T265" i="1"/>
  <c r="R265" i="1"/>
  <c r="O265" i="1"/>
  <c r="P265" i="1"/>
  <c r="N265" i="1"/>
  <c r="AI264" i="1"/>
  <c r="AJ264" i="1"/>
  <c r="L264" i="1"/>
  <c r="AH264" i="1"/>
  <c r="AE264" i="1"/>
  <c r="AF264" i="1"/>
  <c r="AD264" i="1"/>
  <c r="AA264" i="1"/>
  <c r="AB264" i="1"/>
  <c r="Z264" i="1"/>
  <c r="W264" i="1"/>
  <c r="X264" i="1"/>
  <c r="V264" i="1"/>
  <c r="S264" i="1"/>
  <c r="T264" i="1"/>
  <c r="R264" i="1"/>
  <c r="O264" i="1"/>
  <c r="P264" i="1"/>
  <c r="N264" i="1"/>
  <c r="AI263" i="1"/>
  <c r="AJ263" i="1"/>
  <c r="L263" i="1"/>
  <c r="AH263" i="1"/>
  <c r="AE263" i="1"/>
  <c r="AF263" i="1"/>
  <c r="AD263" i="1"/>
  <c r="AA263" i="1"/>
  <c r="AB263" i="1"/>
  <c r="Z263" i="1"/>
  <c r="W263" i="1"/>
  <c r="X263" i="1"/>
  <c r="V263" i="1"/>
  <c r="S263" i="1"/>
  <c r="T263" i="1"/>
  <c r="R263" i="1"/>
  <c r="O263" i="1"/>
  <c r="P263" i="1"/>
  <c r="N263" i="1"/>
  <c r="AI262" i="1"/>
  <c r="AJ262" i="1"/>
  <c r="L262" i="1"/>
  <c r="AH262" i="1"/>
  <c r="AE262" i="1"/>
  <c r="AF262" i="1"/>
  <c r="AD262" i="1"/>
  <c r="AA262" i="1"/>
  <c r="AB262" i="1"/>
  <c r="Z262" i="1"/>
  <c r="W262" i="1"/>
  <c r="X262" i="1"/>
  <c r="V262" i="1"/>
  <c r="S262" i="1"/>
  <c r="T262" i="1"/>
  <c r="R262" i="1"/>
  <c r="O262" i="1"/>
  <c r="P262" i="1"/>
  <c r="N262" i="1"/>
  <c r="AI261" i="1"/>
  <c r="AJ261" i="1"/>
  <c r="L261" i="1"/>
  <c r="AH261" i="1"/>
  <c r="AE261" i="1"/>
  <c r="AF261" i="1"/>
  <c r="AD261" i="1"/>
  <c r="AA261" i="1"/>
  <c r="AB261" i="1"/>
  <c r="Z261" i="1"/>
  <c r="W261" i="1"/>
  <c r="X261" i="1"/>
  <c r="V261" i="1"/>
  <c r="S261" i="1"/>
  <c r="T261" i="1"/>
  <c r="R261" i="1"/>
  <c r="O261" i="1"/>
  <c r="P261" i="1"/>
  <c r="N261" i="1"/>
  <c r="AI260" i="1"/>
  <c r="AJ260" i="1"/>
  <c r="L260" i="1"/>
  <c r="AH260" i="1"/>
  <c r="AE260" i="1"/>
  <c r="AF260" i="1"/>
  <c r="AD260" i="1"/>
  <c r="AA260" i="1"/>
  <c r="AB260" i="1"/>
  <c r="Z260" i="1"/>
  <c r="W260" i="1"/>
  <c r="X260" i="1"/>
  <c r="V260" i="1"/>
  <c r="S260" i="1"/>
  <c r="T260" i="1"/>
  <c r="R260" i="1"/>
  <c r="O260" i="1"/>
  <c r="P260" i="1"/>
  <c r="N260" i="1"/>
  <c r="AI259" i="1"/>
  <c r="AJ259" i="1"/>
  <c r="L259" i="1"/>
  <c r="AH259" i="1"/>
  <c r="AE259" i="1"/>
  <c r="AF259" i="1"/>
  <c r="AD259" i="1"/>
  <c r="AA259" i="1"/>
  <c r="AB259" i="1"/>
  <c r="Z259" i="1"/>
  <c r="W259" i="1"/>
  <c r="X259" i="1"/>
  <c r="V259" i="1"/>
  <c r="S259" i="1"/>
  <c r="T259" i="1"/>
  <c r="R259" i="1"/>
  <c r="O259" i="1"/>
  <c r="P259" i="1"/>
  <c r="N259" i="1"/>
  <c r="AI258" i="1"/>
  <c r="AJ258" i="1"/>
  <c r="L258" i="1"/>
  <c r="AH258" i="1"/>
  <c r="AE258" i="1"/>
  <c r="AF258" i="1"/>
  <c r="AD258" i="1"/>
  <c r="AA258" i="1"/>
  <c r="AB258" i="1"/>
  <c r="Z258" i="1"/>
  <c r="W258" i="1"/>
  <c r="X258" i="1"/>
  <c r="V258" i="1"/>
  <c r="S258" i="1"/>
  <c r="T258" i="1"/>
  <c r="R258" i="1"/>
  <c r="O258" i="1"/>
  <c r="P258" i="1"/>
  <c r="N258" i="1"/>
  <c r="AI257" i="1"/>
  <c r="AJ257" i="1"/>
  <c r="L257" i="1"/>
  <c r="AH257" i="1"/>
  <c r="AE257" i="1"/>
  <c r="AF257" i="1"/>
  <c r="AD257" i="1"/>
  <c r="AA257" i="1"/>
  <c r="AB257" i="1"/>
  <c r="Z257" i="1"/>
  <c r="W257" i="1"/>
  <c r="X257" i="1"/>
  <c r="V257" i="1"/>
  <c r="S257" i="1"/>
  <c r="T257" i="1"/>
  <c r="R257" i="1"/>
  <c r="O257" i="1"/>
  <c r="P257" i="1"/>
  <c r="N257" i="1"/>
  <c r="AI256" i="1"/>
  <c r="AJ256" i="1"/>
  <c r="L256" i="1"/>
  <c r="AH256" i="1"/>
  <c r="AE256" i="1"/>
  <c r="AF256" i="1"/>
  <c r="AD256" i="1"/>
  <c r="AA256" i="1"/>
  <c r="AB256" i="1"/>
  <c r="Z256" i="1"/>
  <c r="W256" i="1"/>
  <c r="X256" i="1"/>
  <c r="V256" i="1"/>
  <c r="S256" i="1"/>
  <c r="T256" i="1"/>
  <c r="R256" i="1"/>
  <c r="O256" i="1"/>
  <c r="P256" i="1"/>
  <c r="N256" i="1"/>
  <c r="AI255" i="1"/>
  <c r="AJ255" i="1"/>
  <c r="L255" i="1"/>
  <c r="AH255" i="1"/>
  <c r="AE255" i="1"/>
  <c r="AF255" i="1"/>
  <c r="AD255" i="1"/>
  <c r="AA255" i="1"/>
  <c r="AB255" i="1"/>
  <c r="Z255" i="1"/>
  <c r="W255" i="1"/>
  <c r="X255" i="1"/>
  <c r="V255" i="1"/>
  <c r="S255" i="1"/>
  <c r="T255" i="1"/>
  <c r="R255" i="1"/>
  <c r="O255" i="1"/>
  <c r="P255" i="1"/>
  <c r="N255" i="1"/>
  <c r="AI254" i="1"/>
  <c r="AJ254" i="1"/>
  <c r="L254" i="1"/>
  <c r="AH254" i="1"/>
  <c r="AE254" i="1"/>
  <c r="AF254" i="1"/>
  <c r="AD254" i="1"/>
  <c r="AA254" i="1"/>
  <c r="AB254" i="1"/>
  <c r="Z254" i="1"/>
  <c r="W254" i="1"/>
  <c r="X254" i="1"/>
  <c r="V254" i="1"/>
  <c r="S254" i="1"/>
  <c r="T254" i="1"/>
  <c r="R254" i="1"/>
  <c r="O254" i="1"/>
  <c r="P254" i="1"/>
  <c r="N254" i="1"/>
  <c r="AI253" i="1"/>
  <c r="AJ253" i="1"/>
  <c r="L253" i="1"/>
  <c r="AH253" i="1"/>
  <c r="AE253" i="1"/>
  <c r="AF253" i="1"/>
  <c r="AD253" i="1"/>
  <c r="AA253" i="1"/>
  <c r="AB253" i="1"/>
  <c r="Z253" i="1"/>
  <c r="W253" i="1"/>
  <c r="X253" i="1"/>
  <c r="V253" i="1"/>
  <c r="S253" i="1"/>
  <c r="T253" i="1"/>
  <c r="R253" i="1"/>
  <c r="O253" i="1"/>
  <c r="P253" i="1"/>
  <c r="N253" i="1"/>
  <c r="AI252" i="1"/>
  <c r="AJ252" i="1"/>
  <c r="L252" i="1"/>
  <c r="AH252" i="1"/>
  <c r="AE252" i="1"/>
  <c r="AF252" i="1"/>
  <c r="AD252" i="1"/>
  <c r="AA252" i="1"/>
  <c r="AB252" i="1"/>
  <c r="Z252" i="1"/>
  <c r="W252" i="1"/>
  <c r="X252" i="1"/>
  <c r="V252" i="1"/>
  <c r="S252" i="1"/>
  <c r="T252" i="1"/>
  <c r="R252" i="1"/>
  <c r="O252" i="1"/>
  <c r="P252" i="1"/>
  <c r="N252" i="1"/>
  <c r="AI251" i="1"/>
  <c r="AJ251" i="1"/>
  <c r="L251" i="1"/>
  <c r="AH251" i="1"/>
  <c r="AE251" i="1"/>
  <c r="AF251" i="1"/>
  <c r="AD251" i="1"/>
  <c r="AA251" i="1"/>
  <c r="AB251" i="1"/>
  <c r="Z251" i="1"/>
  <c r="W251" i="1"/>
  <c r="X251" i="1"/>
  <c r="V251" i="1"/>
  <c r="S251" i="1"/>
  <c r="T251" i="1"/>
  <c r="R251" i="1"/>
  <c r="O251" i="1"/>
  <c r="P251" i="1"/>
  <c r="N251" i="1"/>
  <c r="AI250" i="1"/>
  <c r="AJ250" i="1"/>
  <c r="L250" i="1"/>
  <c r="AH250" i="1"/>
  <c r="AE250" i="1"/>
  <c r="AF250" i="1"/>
  <c r="AD250" i="1"/>
  <c r="AA250" i="1"/>
  <c r="AB250" i="1"/>
  <c r="Z250" i="1"/>
  <c r="W250" i="1"/>
  <c r="X250" i="1"/>
  <c r="V250" i="1"/>
  <c r="S250" i="1"/>
  <c r="T250" i="1"/>
  <c r="R250" i="1"/>
  <c r="O250" i="1"/>
  <c r="P250" i="1"/>
  <c r="N250" i="1"/>
  <c r="AI249" i="1"/>
  <c r="AJ249" i="1"/>
  <c r="L249" i="1"/>
  <c r="AH249" i="1"/>
  <c r="AE249" i="1"/>
  <c r="AF249" i="1"/>
  <c r="AD249" i="1"/>
  <c r="AA249" i="1"/>
  <c r="AB249" i="1"/>
  <c r="Z249" i="1"/>
  <c r="W249" i="1"/>
  <c r="X249" i="1"/>
  <c r="V249" i="1"/>
  <c r="S249" i="1"/>
  <c r="T249" i="1"/>
  <c r="R249" i="1"/>
  <c r="O249" i="1"/>
  <c r="P249" i="1"/>
  <c r="N249" i="1"/>
  <c r="AI248" i="1"/>
  <c r="AJ248" i="1"/>
  <c r="L248" i="1"/>
  <c r="AH248" i="1"/>
  <c r="AE248" i="1"/>
  <c r="AF248" i="1"/>
  <c r="AD248" i="1"/>
  <c r="AA248" i="1"/>
  <c r="AB248" i="1"/>
  <c r="Z248" i="1"/>
  <c r="W248" i="1"/>
  <c r="X248" i="1"/>
  <c r="V248" i="1"/>
  <c r="S248" i="1"/>
  <c r="T248" i="1"/>
  <c r="R248" i="1"/>
  <c r="O248" i="1"/>
  <c r="P248" i="1"/>
  <c r="N248" i="1"/>
  <c r="AI247" i="1"/>
  <c r="AJ247" i="1"/>
  <c r="L247" i="1"/>
  <c r="AH247" i="1"/>
  <c r="AE247" i="1"/>
  <c r="AF247" i="1"/>
  <c r="AD247" i="1"/>
  <c r="AA247" i="1"/>
  <c r="AB247" i="1"/>
  <c r="Z247" i="1"/>
  <c r="W247" i="1"/>
  <c r="X247" i="1"/>
  <c r="V247" i="1"/>
  <c r="S247" i="1"/>
  <c r="T247" i="1"/>
  <c r="R247" i="1"/>
  <c r="O247" i="1"/>
  <c r="P247" i="1"/>
  <c r="N247" i="1"/>
  <c r="AI246" i="1"/>
  <c r="AJ246" i="1"/>
  <c r="L246" i="1"/>
  <c r="AH246" i="1"/>
  <c r="AE246" i="1"/>
  <c r="AF246" i="1"/>
  <c r="AD246" i="1"/>
  <c r="AA246" i="1"/>
  <c r="AB246" i="1"/>
  <c r="Z246" i="1"/>
  <c r="W246" i="1"/>
  <c r="X246" i="1"/>
  <c r="V246" i="1"/>
  <c r="S246" i="1"/>
  <c r="T246" i="1"/>
  <c r="R246" i="1"/>
  <c r="O246" i="1"/>
  <c r="P246" i="1"/>
  <c r="N246" i="1"/>
  <c r="AI245" i="1"/>
  <c r="AJ245" i="1"/>
  <c r="L245" i="1"/>
  <c r="AH245" i="1"/>
  <c r="AE245" i="1"/>
  <c r="AF245" i="1"/>
  <c r="AD245" i="1"/>
  <c r="AA245" i="1"/>
  <c r="AB245" i="1"/>
  <c r="Z245" i="1"/>
  <c r="W245" i="1"/>
  <c r="X245" i="1"/>
  <c r="V245" i="1"/>
  <c r="S245" i="1"/>
  <c r="T245" i="1"/>
  <c r="R245" i="1"/>
  <c r="O245" i="1"/>
  <c r="P245" i="1"/>
  <c r="N245" i="1"/>
  <c r="AI244" i="1"/>
  <c r="AJ244" i="1"/>
  <c r="L244" i="1"/>
  <c r="AH244" i="1"/>
  <c r="AE244" i="1"/>
  <c r="AF244" i="1"/>
  <c r="AD244" i="1"/>
  <c r="AA244" i="1"/>
  <c r="AB244" i="1"/>
  <c r="Z244" i="1"/>
  <c r="W244" i="1"/>
  <c r="X244" i="1"/>
  <c r="V244" i="1"/>
  <c r="S244" i="1"/>
  <c r="T244" i="1"/>
  <c r="R244" i="1"/>
  <c r="O244" i="1"/>
  <c r="P244" i="1"/>
  <c r="N244" i="1"/>
  <c r="AI243" i="1"/>
  <c r="AJ243" i="1"/>
  <c r="L243" i="1"/>
  <c r="AH243" i="1"/>
  <c r="AE243" i="1"/>
  <c r="AF243" i="1"/>
  <c r="AD243" i="1"/>
  <c r="AA243" i="1"/>
  <c r="AB243" i="1"/>
  <c r="Z243" i="1"/>
  <c r="W243" i="1"/>
  <c r="X243" i="1"/>
  <c r="V243" i="1"/>
  <c r="S243" i="1"/>
  <c r="T243" i="1"/>
  <c r="R243" i="1"/>
  <c r="O243" i="1"/>
  <c r="P243" i="1"/>
  <c r="N243" i="1"/>
  <c r="AI242" i="1"/>
  <c r="AJ242" i="1"/>
  <c r="L242" i="1"/>
  <c r="AH242" i="1"/>
  <c r="AE242" i="1"/>
  <c r="AF242" i="1"/>
  <c r="AD242" i="1"/>
  <c r="AA242" i="1"/>
  <c r="AB242" i="1"/>
  <c r="Z242" i="1"/>
  <c r="W242" i="1"/>
  <c r="X242" i="1"/>
  <c r="V242" i="1"/>
  <c r="S242" i="1"/>
  <c r="T242" i="1"/>
  <c r="R242" i="1"/>
  <c r="O242" i="1"/>
  <c r="P242" i="1"/>
  <c r="N242" i="1"/>
  <c r="AI241" i="1"/>
  <c r="AJ241" i="1"/>
  <c r="L241" i="1"/>
  <c r="AH241" i="1"/>
  <c r="AE241" i="1"/>
  <c r="AF241" i="1"/>
  <c r="AD241" i="1"/>
  <c r="AA241" i="1"/>
  <c r="AB241" i="1"/>
  <c r="Z241" i="1"/>
  <c r="W241" i="1"/>
  <c r="X241" i="1"/>
  <c r="V241" i="1"/>
  <c r="S241" i="1"/>
  <c r="T241" i="1"/>
  <c r="R241" i="1"/>
  <c r="O241" i="1"/>
  <c r="P241" i="1"/>
  <c r="N241" i="1"/>
  <c r="AI240" i="1"/>
  <c r="AJ240" i="1"/>
  <c r="L240" i="1"/>
  <c r="AH240" i="1"/>
  <c r="AE240" i="1"/>
  <c r="AF240" i="1"/>
  <c r="AD240" i="1"/>
  <c r="AA240" i="1"/>
  <c r="AB240" i="1"/>
  <c r="Z240" i="1"/>
  <c r="W240" i="1"/>
  <c r="X240" i="1"/>
  <c r="V240" i="1"/>
  <c r="S240" i="1"/>
  <c r="T240" i="1"/>
  <c r="R240" i="1"/>
  <c r="O240" i="1"/>
  <c r="P240" i="1"/>
  <c r="N240" i="1"/>
  <c r="AI239" i="1"/>
  <c r="AJ239" i="1"/>
  <c r="L239" i="1"/>
  <c r="AH239" i="1"/>
  <c r="AE239" i="1"/>
  <c r="AF239" i="1"/>
  <c r="AD239" i="1"/>
  <c r="AA239" i="1"/>
  <c r="AB239" i="1"/>
  <c r="Z239" i="1"/>
  <c r="W239" i="1"/>
  <c r="X239" i="1"/>
  <c r="V239" i="1"/>
  <c r="S239" i="1"/>
  <c r="T239" i="1"/>
  <c r="R239" i="1"/>
  <c r="O239" i="1"/>
  <c r="P239" i="1"/>
  <c r="N239" i="1"/>
  <c r="AI238" i="1"/>
  <c r="AJ238" i="1"/>
  <c r="L238" i="1"/>
  <c r="AH238" i="1"/>
  <c r="AE238" i="1"/>
  <c r="AF238" i="1"/>
  <c r="AD238" i="1"/>
  <c r="AA238" i="1"/>
  <c r="AB238" i="1"/>
  <c r="Z238" i="1"/>
  <c r="W238" i="1"/>
  <c r="X238" i="1"/>
  <c r="V238" i="1"/>
  <c r="S238" i="1"/>
  <c r="T238" i="1"/>
  <c r="R238" i="1"/>
  <c r="O238" i="1"/>
  <c r="P238" i="1"/>
  <c r="N238" i="1"/>
  <c r="AI237" i="1"/>
  <c r="AJ237" i="1"/>
  <c r="L237" i="1"/>
  <c r="AH237" i="1"/>
  <c r="AE237" i="1"/>
  <c r="AF237" i="1"/>
  <c r="AD237" i="1"/>
  <c r="AA237" i="1"/>
  <c r="AB237" i="1"/>
  <c r="Z237" i="1"/>
  <c r="W237" i="1"/>
  <c r="X237" i="1"/>
  <c r="V237" i="1"/>
  <c r="S237" i="1"/>
  <c r="T237" i="1"/>
  <c r="R237" i="1"/>
  <c r="O237" i="1"/>
  <c r="P237" i="1"/>
  <c r="N237" i="1"/>
  <c r="AI236" i="1"/>
  <c r="AJ236" i="1"/>
  <c r="L236" i="1"/>
  <c r="AH236" i="1"/>
  <c r="AE236" i="1"/>
  <c r="AF236" i="1"/>
  <c r="AD236" i="1"/>
  <c r="AA236" i="1"/>
  <c r="AB236" i="1"/>
  <c r="Z236" i="1"/>
  <c r="W236" i="1"/>
  <c r="X236" i="1"/>
  <c r="V236" i="1"/>
  <c r="S236" i="1"/>
  <c r="T236" i="1"/>
  <c r="R236" i="1"/>
  <c r="O236" i="1"/>
  <c r="P236" i="1"/>
  <c r="N236" i="1"/>
  <c r="AI235" i="1"/>
  <c r="AJ235" i="1"/>
  <c r="L235" i="1"/>
  <c r="AH235" i="1"/>
  <c r="AE235" i="1"/>
  <c r="AF235" i="1"/>
  <c r="AD235" i="1"/>
  <c r="AA235" i="1"/>
  <c r="AB235" i="1"/>
  <c r="Z235" i="1"/>
  <c r="W235" i="1"/>
  <c r="X235" i="1"/>
  <c r="V235" i="1"/>
  <c r="S235" i="1"/>
  <c r="T235" i="1"/>
  <c r="R235" i="1"/>
  <c r="O235" i="1"/>
  <c r="P235" i="1"/>
  <c r="N235" i="1"/>
  <c r="AI234" i="1"/>
  <c r="AJ234" i="1"/>
  <c r="L234" i="1"/>
  <c r="AH234" i="1"/>
  <c r="AE234" i="1"/>
  <c r="AF234" i="1"/>
  <c r="AD234" i="1"/>
  <c r="AA234" i="1"/>
  <c r="AB234" i="1"/>
  <c r="Z234" i="1"/>
  <c r="W234" i="1"/>
  <c r="X234" i="1"/>
  <c r="V234" i="1"/>
  <c r="S234" i="1"/>
  <c r="T234" i="1"/>
  <c r="R234" i="1"/>
  <c r="O234" i="1"/>
  <c r="P234" i="1"/>
  <c r="N234" i="1"/>
  <c r="AI233" i="1"/>
  <c r="AJ233" i="1"/>
  <c r="L233" i="1"/>
  <c r="AH233" i="1"/>
  <c r="AE233" i="1"/>
  <c r="AF233" i="1"/>
  <c r="AD233" i="1"/>
  <c r="AA233" i="1"/>
  <c r="AB233" i="1"/>
  <c r="Z233" i="1"/>
  <c r="W233" i="1"/>
  <c r="X233" i="1"/>
  <c r="V233" i="1"/>
  <c r="S233" i="1"/>
  <c r="T233" i="1"/>
  <c r="R233" i="1"/>
  <c r="O233" i="1"/>
  <c r="P233" i="1"/>
  <c r="N233" i="1"/>
  <c r="AI232" i="1"/>
  <c r="AJ232" i="1"/>
  <c r="L232" i="1"/>
  <c r="AH232" i="1"/>
  <c r="AE232" i="1"/>
  <c r="AF232" i="1"/>
  <c r="AD232" i="1"/>
  <c r="AA232" i="1"/>
  <c r="AB232" i="1"/>
  <c r="Z232" i="1"/>
  <c r="W232" i="1"/>
  <c r="X232" i="1"/>
  <c r="V232" i="1"/>
  <c r="S232" i="1"/>
  <c r="T232" i="1"/>
  <c r="R232" i="1"/>
  <c r="O232" i="1"/>
  <c r="P232" i="1"/>
  <c r="N232" i="1"/>
  <c r="AI231" i="1"/>
  <c r="AJ231" i="1"/>
  <c r="L231" i="1"/>
  <c r="AH231" i="1"/>
  <c r="AE231" i="1"/>
  <c r="AF231" i="1"/>
  <c r="AD231" i="1"/>
  <c r="AA231" i="1"/>
  <c r="AB231" i="1"/>
  <c r="Z231" i="1"/>
  <c r="W231" i="1"/>
  <c r="X231" i="1"/>
  <c r="V231" i="1"/>
  <c r="S231" i="1"/>
  <c r="T231" i="1"/>
  <c r="R231" i="1"/>
  <c r="O231" i="1"/>
  <c r="P231" i="1"/>
  <c r="N231" i="1"/>
  <c r="AI230" i="1"/>
  <c r="AJ230" i="1"/>
  <c r="L230" i="1"/>
  <c r="AH230" i="1"/>
  <c r="AE230" i="1"/>
  <c r="AF230" i="1"/>
  <c r="AD230" i="1"/>
  <c r="AA230" i="1"/>
  <c r="AB230" i="1"/>
  <c r="Z230" i="1"/>
  <c r="W230" i="1"/>
  <c r="X230" i="1"/>
  <c r="V230" i="1"/>
  <c r="S230" i="1"/>
  <c r="T230" i="1"/>
  <c r="R230" i="1"/>
  <c r="O230" i="1"/>
  <c r="P230" i="1"/>
  <c r="N230" i="1"/>
  <c r="AI229" i="1"/>
  <c r="AJ229" i="1"/>
  <c r="L229" i="1"/>
  <c r="AH229" i="1"/>
  <c r="AE229" i="1"/>
  <c r="AF229" i="1"/>
  <c r="AD229" i="1"/>
  <c r="AA229" i="1"/>
  <c r="AB229" i="1"/>
  <c r="Z229" i="1"/>
  <c r="W229" i="1"/>
  <c r="X229" i="1"/>
  <c r="V229" i="1"/>
  <c r="S229" i="1"/>
  <c r="T229" i="1"/>
  <c r="R229" i="1"/>
  <c r="O229" i="1"/>
  <c r="P229" i="1"/>
  <c r="N229" i="1"/>
  <c r="AI228" i="1"/>
  <c r="AJ228" i="1"/>
  <c r="L228" i="1"/>
  <c r="AH228" i="1"/>
  <c r="AE228" i="1"/>
  <c r="AF228" i="1"/>
  <c r="AD228" i="1"/>
  <c r="AA228" i="1"/>
  <c r="AB228" i="1"/>
  <c r="Z228" i="1"/>
  <c r="W228" i="1"/>
  <c r="X228" i="1"/>
  <c r="V228" i="1"/>
  <c r="S228" i="1"/>
  <c r="T228" i="1"/>
  <c r="R228" i="1"/>
  <c r="O228" i="1"/>
  <c r="P228" i="1"/>
  <c r="N228" i="1"/>
  <c r="AI227" i="1"/>
  <c r="AJ227" i="1"/>
  <c r="L227" i="1"/>
  <c r="AH227" i="1"/>
  <c r="AE227" i="1"/>
  <c r="AF227" i="1"/>
  <c r="AD227" i="1"/>
  <c r="AA227" i="1"/>
  <c r="AB227" i="1"/>
  <c r="Z227" i="1"/>
  <c r="W227" i="1"/>
  <c r="X227" i="1"/>
  <c r="V227" i="1"/>
  <c r="S227" i="1"/>
  <c r="T227" i="1"/>
  <c r="R227" i="1"/>
  <c r="O227" i="1"/>
  <c r="P227" i="1"/>
  <c r="N227" i="1"/>
  <c r="AI226" i="1"/>
  <c r="AJ226" i="1"/>
  <c r="L226" i="1"/>
  <c r="AH226" i="1"/>
  <c r="AE226" i="1"/>
  <c r="AF226" i="1"/>
  <c r="AD226" i="1"/>
  <c r="AA226" i="1"/>
  <c r="AB226" i="1"/>
  <c r="Z226" i="1"/>
  <c r="W226" i="1"/>
  <c r="X226" i="1"/>
  <c r="V226" i="1"/>
  <c r="S226" i="1"/>
  <c r="T226" i="1"/>
  <c r="R226" i="1"/>
  <c r="O226" i="1"/>
  <c r="P226" i="1"/>
  <c r="N226" i="1"/>
  <c r="AI225" i="1"/>
  <c r="AJ225" i="1"/>
  <c r="L225" i="1"/>
  <c r="AH225" i="1"/>
  <c r="AE225" i="1"/>
  <c r="AF225" i="1"/>
  <c r="AD225" i="1"/>
  <c r="AA225" i="1"/>
  <c r="AB225" i="1"/>
  <c r="Z225" i="1"/>
  <c r="W225" i="1"/>
  <c r="X225" i="1"/>
  <c r="V225" i="1"/>
  <c r="S225" i="1"/>
  <c r="T225" i="1"/>
  <c r="R225" i="1"/>
  <c r="O225" i="1"/>
  <c r="P225" i="1"/>
  <c r="N225" i="1"/>
  <c r="AI224" i="1"/>
  <c r="AJ224" i="1"/>
  <c r="L224" i="1"/>
  <c r="AH224" i="1"/>
  <c r="AE224" i="1"/>
  <c r="AF224" i="1"/>
  <c r="AD224" i="1"/>
  <c r="AA224" i="1"/>
  <c r="AB224" i="1"/>
  <c r="Z224" i="1"/>
  <c r="W224" i="1"/>
  <c r="X224" i="1"/>
  <c r="V224" i="1"/>
  <c r="S224" i="1"/>
  <c r="T224" i="1"/>
  <c r="R224" i="1"/>
  <c r="O224" i="1"/>
  <c r="P224" i="1"/>
  <c r="N224" i="1"/>
  <c r="AI223" i="1"/>
  <c r="AJ223" i="1"/>
  <c r="L223" i="1"/>
  <c r="AH223" i="1"/>
  <c r="AE223" i="1"/>
  <c r="AF223" i="1"/>
  <c r="AD223" i="1"/>
  <c r="AA223" i="1"/>
  <c r="AB223" i="1"/>
  <c r="Z223" i="1"/>
  <c r="W223" i="1"/>
  <c r="X223" i="1"/>
  <c r="V223" i="1"/>
  <c r="S223" i="1"/>
  <c r="T223" i="1"/>
  <c r="R223" i="1"/>
  <c r="O223" i="1"/>
  <c r="P223" i="1"/>
  <c r="N223" i="1"/>
  <c r="AI222" i="1"/>
  <c r="AJ222" i="1"/>
  <c r="L222" i="1"/>
  <c r="AH222" i="1"/>
  <c r="AE222" i="1"/>
  <c r="AF222" i="1"/>
  <c r="AD222" i="1"/>
  <c r="AA222" i="1"/>
  <c r="AB222" i="1"/>
  <c r="Z222" i="1"/>
  <c r="W222" i="1"/>
  <c r="X222" i="1"/>
  <c r="V222" i="1"/>
  <c r="S222" i="1"/>
  <c r="T222" i="1"/>
  <c r="R222" i="1"/>
  <c r="O222" i="1"/>
  <c r="P222" i="1"/>
  <c r="N222" i="1"/>
  <c r="AI221" i="1"/>
  <c r="AJ221" i="1"/>
  <c r="L221" i="1"/>
  <c r="AH221" i="1"/>
  <c r="AE221" i="1"/>
  <c r="AF221" i="1"/>
  <c r="AD221" i="1"/>
  <c r="AA221" i="1"/>
  <c r="AB221" i="1"/>
  <c r="Z221" i="1"/>
  <c r="W221" i="1"/>
  <c r="X221" i="1"/>
  <c r="V221" i="1"/>
  <c r="S221" i="1"/>
  <c r="T221" i="1"/>
  <c r="R221" i="1"/>
  <c r="O221" i="1"/>
  <c r="P221" i="1"/>
  <c r="N221" i="1"/>
  <c r="AI220" i="1"/>
  <c r="AJ220" i="1"/>
  <c r="L220" i="1"/>
  <c r="AH220" i="1"/>
  <c r="AE220" i="1"/>
  <c r="AF220" i="1"/>
  <c r="AD220" i="1"/>
  <c r="AA220" i="1"/>
  <c r="AB220" i="1"/>
  <c r="Z220" i="1"/>
  <c r="W220" i="1"/>
  <c r="X220" i="1"/>
  <c r="V220" i="1"/>
  <c r="S220" i="1"/>
  <c r="T220" i="1"/>
  <c r="R220" i="1"/>
  <c r="O220" i="1"/>
  <c r="P220" i="1"/>
  <c r="N220" i="1"/>
  <c r="AI219" i="1"/>
  <c r="AJ219" i="1"/>
  <c r="L219" i="1"/>
  <c r="AH219" i="1"/>
  <c r="AE219" i="1"/>
  <c r="AF219" i="1"/>
  <c r="AD219" i="1"/>
  <c r="AA219" i="1"/>
  <c r="AB219" i="1"/>
  <c r="Z219" i="1"/>
  <c r="W219" i="1"/>
  <c r="X219" i="1"/>
  <c r="V219" i="1"/>
  <c r="S219" i="1"/>
  <c r="T219" i="1"/>
  <c r="R219" i="1"/>
  <c r="O219" i="1"/>
  <c r="P219" i="1"/>
  <c r="N219" i="1"/>
  <c r="AI218" i="1"/>
  <c r="AJ218" i="1"/>
  <c r="L218" i="1"/>
  <c r="AH218" i="1"/>
  <c r="AE218" i="1"/>
  <c r="AF218" i="1"/>
  <c r="AD218" i="1"/>
  <c r="AA218" i="1"/>
  <c r="AB218" i="1"/>
  <c r="Z218" i="1"/>
  <c r="W218" i="1"/>
  <c r="X218" i="1"/>
  <c r="V218" i="1"/>
  <c r="S218" i="1"/>
  <c r="T218" i="1"/>
  <c r="R218" i="1"/>
  <c r="O218" i="1"/>
  <c r="P218" i="1"/>
  <c r="N218" i="1"/>
  <c r="AI217" i="1"/>
  <c r="AJ217" i="1"/>
  <c r="L217" i="1"/>
  <c r="AH217" i="1"/>
  <c r="AE217" i="1"/>
  <c r="AF217" i="1"/>
  <c r="AD217" i="1"/>
  <c r="AA217" i="1"/>
  <c r="AB217" i="1"/>
  <c r="Z217" i="1"/>
  <c r="W217" i="1"/>
  <c r="X217" i="1"/>
  <c r="V217" i="1"/>
  <c r="S217" i="1"/>
  <c r="T217" i="1"/>
  <c r="R217" i="1"/>
  <c r="O217" i="1"/>
  <c r="P217" i="1"/>
  <c r="N217" i="1"/>
  <c r="AI216" i="1"/>
  <c r="AJ216" i="1"/>
  <c r="L216" i="1"/>
  <c r="AH216" i="1"/>
  <c r="AE216" i="1"/>
  <c r="AF216" i="1"/>
  <c r="AD216" i="1"/>
  <c r="AA216" i="1"/>
  <c r="AB216" i="1"/>
  <c r="Z216" i="1"/>
  <c r="W216" i="1"/>
  <c r="X216" i="1"/>
  <c r="V216" i="1"/>
  <c r="S216" i="1"/>
  <c r="T216" i="1"/>
  <c r="R216" i="1"/>
  <c r="O216" i="1"/>
  <c r="P216" i="1"/>
  <c r="N216" i="1"/>
  <c r="AI215" i="1"/>
  <c r="AJ215" i="1"/>
  <c r="L215" i="1"/>
  <c r="AH215" i="1"/>
  <c r="AE215" i="1"/>
  <c r="AF215" i="1"/>
  <c r="AD215" i="1"/>
  <c r="AA215" i="1"/>
  <c r="AB215" i="1"/>
  <c r="Z215" i="1"/>
  <c r="W215" i="1"/>
  <c r="X215" i="1"/>
  <c r="V215" i="1"/>
  <c r="S215" i="1"/>
  <c r="T215" i="1"/>
  <c r="R215" i="1"/>
  <c r="O215" i="1"/>
  <c r="P215" i="1"/>
  <c r="N215" i="1"/>
  <c r="AI214" i="1"/>
  <c r="AJ214" i="1"/>
  <c r="L214" i="1"/>
  <c r="AH214" i="1"/>
  <c r="AE214" i="1"/>
  <c r="AF214" i="1"/>
  <c r="AD214" i="1"/>
  <c r="AA214" i="1"/>
  <c r="AB214" i="1"/>
  <c r="Z214" i="1"/>
  <c r="W214" i="1"/>
  <c r="X214" i="1"/>
  <c r="V214" i="1"/>
  <c r="S214" i="1"/>
  <c r="T214" i="1"/>
  <c r="R214" i="1"/>
  <c r="O214" i="1"/>
  <c r="P214" i="1"/>
  <c r="N214" i="1"/>
  <c r="AI213" i="1"/>
  <c r="AJ213" i="1"/>
  <c r="L213" i="1"/>
  <c r="AH213" i="1"/>
  <c r="AE213" i="1"/>
  <c r="AF213" i="1"/>
  <c r="AD213" i="1"/>
  <c r="AA213" i="1"/>
  <c r="AB213" i="1"/>
  <c r="Z213" i="1"/>
  <c r="W213" i="1"/>
  <c r="X213" i="1"/>
  <c r="V213" i="1"/>
  <c r="S213" i="1"/>
  <c r="T213" i="1"/>
  <c r="R213" i="1"/>
  <c r="O213" i="1"/>
  <c r="P213" i="1"/>
  <c r="N213" i="1"/>
  <c r="AI212" i="1"/>
  <c r="AJ212" i="1"/>
  <c r="L212" i="1"/>
  <c r="AH212" i="1"/>
  <c r="AE212" i="1"/>
  <c r="AF212" i="1"/>
  <c r="AD212" i="1"/>
  <c r="AA212" i="1"/>
  <c r="AB212" i="1"/>
  <c r="Z212" i="1"/>
  <c r="W212" i="1"/>
  <c r="X212" i="1"/>
  <c r="V212" i="1"/>
  <c r="S212" i="1"/>
  <c r="T212" i="1"/>
  <c r="R212" i="1"/>
  <c r="O212" i="1"/>
  <c r="P212" i="1"/>
  <c r="N212" i="1"/>
  <c r="AI211" i="1"/>
  <c r="AJ211" i="1"/>
  <c r="L211" i="1"/>
  <c r="AH211" i="1"/>
  <c r="AE211" i="1"/>
  <c r="AF211" i="1"/>
  <c r="AD211" i="1"/>
  <c r="AA211" i="1"/>
  <c r="AB211" i="1"/>
  <c r="Z211" i="1"/>
  <c r="W211" i="1"/>
  <c r="X211" i="1"/>
  <c r="V211" i="1"/>
  <c r="S211" i="1"/>
  <c r="T211" i="1"/>
  <c r="R211" i="1"/>
  <c r="O211" i="1"/>
  <c r="P211" i="1"/>
  <c r="N211" i="1"/>
  <c r="AI210" i="1"/>
  <c r="AJ210" i="1"/>
  <c r="L210" i="1"/>
  <c r="AH210" i="1"/>
  <c r="AE210" i="1"/>
  <c r="AF210" i="1"/>
  <c r="AD210" i="1"/>
  <c r="AA210" i="1"/>
  <c r="AB210" i="1"/>
  <c r="Z210" i="1"/>
  <c r="W210" i="1"/>
  <c r="X210" i="1"/>
  <c r="V210" i="1"/>
  <c r="S210" i="1"/>
  <c r="T210" i="1"/>
  <c r="R210" i="1"/>
  <c r="O210" i="1"/>
  <c r="P210" i="1"/>
  <c r="N210" i="1"/>
  <c r="AI209" i="1"/>
  <c r="AJ209" i="1"/>
  <c r="L209" i="1"/>
  <c r="AH209" i="1"/>
  <c r="AE209" i="1"/>
  <c r="AF209" i="1"/>
  <c r="AD209" i="1"/>
  <c r="AA209" i="1"/>
  <c r="AB209" i="1"/>
  <c r="Z209" i="1"/>
  <c r="W209" i="1"/>
  <c r="X209" i="1"/>
  <c r="V209" i="1"/>
  <c r="S209" i="1"/>
  <c r="T209" i="1"/>
  <c r="R209" i="1"/>
  <c r="O209" i="1"/>
  <c r="P209" i="1"/>
  <c r="N209" i="1"/>
  <c r="AI208" i="1"/>
  <c r="AJ208" i="1"/>
  <c r="L208" i="1"/>
  <c r="AH208" i="1"/>
  <c r="AE208" i="1"/>
  <c r="AF208" i="1"/>
  <c r="AD208" i="1"/>
  <c r="AA208" i="1"/>
  <c r="AB208" i="1"/>
  <c r="Z208" i="1"/>
  <c r="W208" i="1"/>
  <c r="X208" i="1"/>
  <c r="V208" i="1"/>
  <c r="S208" i="1"/>
  <c r="T208" i="1"/>
  <c r="R208" i="1"/>
  <c r="O208" i="1"/>
  <c r="P208" i="1"/>
  <c r="N208" i="1"/>
  <c r="AI207" i="1"/>
  <c r="AJ207" i="1"/>
  <c r="L207" i="1"/>
  <c r="AH207" i="1"/>
  <c r="AE207" i="1"/>
  <c r="AF207" i="1"/>
  <c r="AD207" i="1"/>
  <c r="AA207" i="1"/>
  <c r="AB207" i="1"/>
  <c r="Z207" i="1"/>
  <c r="W207" i="1"/>
  <c r="X207" i="1"/>
  <c r="V207" i="1"/>
  <c r="S207" i="1"/>
  <c r="T207" i="1"/>
  <c r="R207" i="1"/>
  <c r="O207" i="1"/>
  <c r="P207" i="1"/>
  <c r="N207" i="1"/>
  <c r="AI206" i="1"/>
  <c r="AJ206" i="1"/>
  <c r="L206" i="1"/>
  <c r="AH206" i="1"/>
  <c r="AE206" i="1"/>
  <c r="AF206" i="1"/>
  <c r="AD206" i="1"/>
  <c r="AA206" i="1"/>
  <c r="AB206" i="1"/>
  <c r="Z206" i="1"/>
  <c r="W206" i="1"/>
  <c r="X206" i="1"/>
  <c r="V206" i="1"/>
  <c r="S206" i="1"/>
  <c r="T206" i="1"/>
  <c r="R206" i="1"/>
  <c r="O206" i="1"/>
  <c r="P206" i="1"/>
  <c r="N206" i="1"/>
  <c r="AI205" i="1"/>
  <c r="AJ205" i="1"/>
  <c r="L205" i="1"/>
  <c r="AH205" i="1"/>
  <c r="AE205" i="1"/>
  <c r="AF205" i="1"/>
  <c r="AD205" i="1"/>
  <c r="AA205" i="1"/>
  <c r="AB205" i="1"/>
  <c r="Z205" i="1"/>
  <c r="W205" i="1"/>
  <c r="X205" i="1"/>
  <c r="V205" i="1"/>
  <c r="S205" i="1"/>
  <c r="T205" i="1"/>
  <c r="R205" i="1"/>
  <c r="O205" i="1"/>
  <c r="P205" i="1"/>
  <c r="N205" i="1"/>
  <c r="AI204" i="1"/>
  <c r="AJ204" i="1"/>
  <c r="L204" i="1"/>
  <c r="AH204" i="1"/>
  <c r="AE204" i="1"/>
  <c r="AF204" i="1"/>
  <c r="AD204" i="1"/>
  <c r="AA204" i="1"/>
  <c r="AB204" i="1"/>
  <c r="Z204" i="1"/>
  <c r="W204" i="1"/>
  <c r="X204" i="1"/>
  <c r="V204" i="1"/>
  <c r="S204" i="1"/>
  <c r="T204" i="1"/>
  <c r="R204" i="1"/>
  <c r="O204" i="1"/>
  <c r="P204" i="1"/>
  <c r="N204" i="1"/>
  <c r="AI203" i="1"/>
  <c r="AJ203" i="1"/>
  <c r="L203" i="1"/>
  <c r="AH203" i="1"/>
  <c r="AE203" i="1"/>
  <c r="AF203" i="1"/>
  <c r="AD203" i="1"/>
  <c r="AA203" i="1"/>
  <c r="AB203" i="1"/>
  <c r="Z203" i="1"/>
  <c r="W203" i="1"/>
  <c r="X203" i="1"/>
  <c r="V203" i="1"/>
  <c r="S203" i="1"/>
  <c r="T203" i="1"/>
  <c r="R203" i="1"/>
  <c r="O203" i="1"/>
  <c r="P203" i="1"/>
  <c r="N203" i="1"/>
  <c r="AI202" i="1"/>
  <c r="AJ202" i="1"/>
  <c r="L202" i="1"/>
  <c r="AH202" i="1"/>
  <c r="AE202" i="1"/>
  <c r="AF202" i="1"/>
  <c r="AD202" i="1"/>
  <c r="AA202" i="1"/>
  <c r="AB202" i="1"/>
  <c r="Z202" i="1"/>
  <c r="W202" i="1"/>
  <c r="X202" i="1"/>
  <c r="V202" i="1"/>
  <c r="S202" i="1"/>
  <c r="T202" i="1"/>
  <c r="R202" i="1"/>
  <c r="O202" i="1"/>
  <c r="P202" i="1"/>
  <c r="N202" i="1"/>
  <c r="AI201" i="1"/>
  <c r="AJ201" i="1"/>
  <c r="L201" i="1"/>
  <c r="AH201" i="1"/>
  <c r="AE201" i="1"/>
  <c r="AF201" i="1"/>
  <c r="AD201" i="1"/>
  <c r="AA201" i="1"/>
  <c r="AB201" i="1"/>
  <c r="Z201" i="1"/>
  <c r="W201" i="1"/>
  <c r="X201" i="1"/>
  <c r="V201" i="1"/>
  <c r="S201" i="1"/>
  <c r="T201" i="1"/>
  <c r="R201" i="1"/>
  <c r="O201" i="1"/>
  <c r="P201" i="1"/>
  <c r="N201" i="1"/>
  <c r="AI200" i="1"/>
  <c r="AJ200" i="1"/>
  <c r="L200" i="1"/>
  <c r="AH200" i="1"/>
  <c r="AE200" i="1"/>
  <c r="AF200" i="1"/>
  <c r="AD200" i="1"/>
  <c r="AA200" i="1"/>
  <c r="AB200" i="1"/>
  <c r="Z200" i="1"/>
  <c r="W200" i="1"/>
  <c r="X200" i="1"/>
  <c r="V200" i="1"/>
  <c r="S200" i="1"/>
  <c r="T200" i="1"/>
  <c r="R200" i="1"/>
  <c r="O200" i="1"/>
  <c r="P200" i="1"/>
  <c r="N200" i="1"/>
  <c r="AI199" i="1"/>
  <c r="AJ199" i="1"/>
  <c r="L199" i="1"/>
  <c r="AH199" i="1"/>
  <c r="AE199" i="1"/>
  <c r="AF199" i="1"/>
  <c r="AD199" i="1"/>
  <c r="AA199" i="1"/>
  <c r="AB199" i="1"/>
  <c r="Z199" i="1"/>
  <c r="W199" i="1"/>
  <c r="X199" i="1"/>
  <c r="V199" i="1"/>
  <c r="S199" i="1"/>
  <c r="T199" i="1"/>
  <c r="R199" i="1"/>
  <c r="O199" i="1"/>
  <c r="P199" i="1"/>
  <c r="N199" i="1"/>
  <c r="AI198" i="1"/>
  <c r="AJ198" i="1"/>
  <c r="L198" i="1"/>
  <c r="AH198" i="1"/>
  <c r="AE198" i="1"/>
  <c r="AF198" i="1"/>
  <c r="AD198" i="1"/>
  <c r="AA198" i="1"/>
  <c r="AB198" i="1"/>
  <c r="Z198" i="1"/>
  <c r="W198" i="1"/>
  <c r="X198" i="1"/>
  <c r="V198" i="1"/>
  <c r="S198" i="1"/>
  <c r="T198" i="1"/>
  <c r="R198" i="1"/>
  <c r="O198" i="1"/>
  <c r="P198" i="1"/>
  <c r="N198" i="1"/>
  <c r="AI197" i="1"/>
  <c r="AJ197" i="1"/>
  <c r="L197" i="1"/>
  <c r="AH197" i="1"/>
  <c r="AE197" i="1"/>
  <c r="AF197" i="1"/>
  <c r="AD197" i="1"/>
  <c r="AA197" i="1"/>
  <c r="AB197" i="1"/>
  <c r="Z197" i="1"/>
  <c r="W197" i="1"/>
  <c r="X197" i="1"/>
  <c r="V197" i="1"/>
  <c r="S197" i="1"/>
  <c r="T197" i="1"/>
  <c r="R197" i="1"/>
  <c r="O197" i="1"/>
  <c r="P197" i="1"/>
  <c r="N197" i="1"/>
  <c r="AI196" i="1"/>
  <c r="AJ196" i="1"/>
  <c r="L196" i="1"/>
  <c r="AH196" i="1"/>
  <c r="AE196" i="1"/>
  <c r="AF196" i="1"/>
  <c r="AD196" i="1"/>
  <c r="AA196" i="1"/>
  <c r="AB196" i="1"/>
  <c r="Z196" i="1"/>
  <c r="W196" i="1"/>
  <c r="X196" i="1"/>
  <c r="V196" i="1"/>
  <c r="S196" i="1"/>
  <c r="T196" i="1"/>
  <c r="R196" i="1"/>
  <c r="O196" i="1"/>
  <c r="P196" i="1"/>
  <c r="N196" i="1"/>
  <c r="AI195" i="1"/>
  <c r="AJ195" i="1"/>
  <c r="L195" i="1"/>
  <c r="AH195" i="1"/>
  <c r="AE195" i="1"/>
  <c r="AF195" i="1"/>
  <c r="AD195" i="1"/>
  <c r="AA195" i="1"/>
  <c r="AB195" i="1"/>
  <c r="Z195" i="1"/>
  <c r="W195" i="1"/>
  <c r="X195" i="1"/>
  <c r="V195" i="1"/>
  <c r="S195" i="1"/>
  <c r="T195" i="1"/>
  <c r="R195" i="1"/>
  <c r="O195" i="1"/>
  <c r="P195" i="1"/>
  <c r="N195" i="1"/>
  <c r="AI194" i="1"/>
  <c r="AJ194" i="1"/>
  <c r="L194" i="1"/>
  <c r="AH194" i="1"/>
  <c r="AE194" i="1"/>
  <c r="AF194" i="1"/>
  <c r="AD194" i="1"/>
  <c r="AA194" i="1"/>
  <c r="AB194" i="1"/>
  <c r="Z194" i="1"/>
  <c r="W194" i="1"/>
  <c r="X194" i="1"/>
  <c r="V194" i="1"/>
  <c r="S194" i="1"/>
  <c r="T194" i="1"/>
  <c r="R194" i="1"/>
  <c r="O194" i="1"/>
  <c r="P194" i="1"/>
  <c r="N194" i="1"/>
  <c r="AI193" i="1"/>
  <c r="AJ193" i="1"/>
  <c r="L193" i="1"/>
  <c r="AH193" i="1"/>
  <c r="AE193" i="1"/>
  <c r="AF193" i="1"/>
  <c r="AD193" i="1"/>
  <c r="AA193" i="1"/>
  <c r="AB193" i="1"/>
  <c r="Z193" i="1"/>
  <c r="W193" i="1"/>
  <c r="X193" i="1"/>
  <c r="V193" i="1"/>
  <c r="S193" i="1"/>
  <c r="T193" i="1"/>
  <c r="R193" i="1"/>
  <c r="O193" i="1"/>
  <c r="P193" i="1"/>
  <c r="N193" i="1"/>
  <c r="AI192" i="1"/>
  <c r="AJ192" i="1"/>
  <c r="L192" i="1"/>
  <c r="AH192" i="1"/>
  <c r="AE192" i="1"/>
  <c r="AF192" i="1"/>
  <c r="AD192" i="1"/>
  <c r="AA192" i="1"/>
  <c r="AB192" i="1"/>
  <c r="Z192" i="1"/>
  <c r="W192" i="1"/>
  <c r="X192" i="1"/>
  <c r="V192" i="1"/>
  <c r="S192" i="1"/>
  <c r="T192" i="1"/>
  <c r="R192" i="1"/>
  <c r="O192" i="1"/>
  <c r="P192" i="1"/>
  <c r="N192" i="1"/>
  <c r="AI191" i="1"/>
  <c r="AJ191" i="1"/>
  <c r="L191" i="1"/>
  <c r="AH191" i="1"/>
  <c r="AE191" i="1"/>
  <c r="AF191" i="1"/>
  <c r="AD191" i="1"/>
  <c r="AA191" i="1"/>
  <c r="AB191" i="1"/>
  <c r="Z191" i="1"/>
  <c r="W191" i="1"/>
  <c r="X191" i="1"/>
  <c r="V191" i="1"/>
  <c r="S191" i="1"/>
  <c r="T191" i="1"/>
  <c r="R191" i="1"/>
  <c r="O191" i="1"/>
  <c r="P191" i="1"/>
  <c r="N191" i="1"/>
  <c r="AI190" i="1"/>
  <c r="AJ190" i="1"/>
  <c r="L190" i="1"/>
  <c r="AH190" i="1"/>
  <c r="AE190" i="1"/>
  <c r="AF190" i="1"/>
  <c r="AD190" i="1"/>
  <c r="AA190" i="1"/>
  <c r="AB190" i="1"/>
  <c r="Z190" i="1"/>
  <c r="W190" i="1"/>
  <c r="X190" i="1"/>
  <c r="V190" i="1"/>
  <c r="S190" i="1"/>
  <c r="T190" i="1"/>
  <c r="R190" i="1"/>
  <c r="O190" i="1"/>
  <c r="P190" i="1"/>
  <c r="N190" i="1"/>
  <c r="AI189" i="1"/>
  <c r="AJ189" i="1"/>
  <c r="L189" i="1"/>
  <c r="AH189" i="1"/>
  <c r="AE189" i="1"/>
  <c r="AF189" i="1"/>
  <c r="AD189" i="1"/>
  <c r="AA189" i="1"/>
  <c r="AB189" i="1"/>
  <c r="Z189" i="1"/>
  <c r="W189" i="1"/>
  <c r="X189" i="1"/>
  <c r="V189" i="1"/>
  <c r="S189" i="1"/>
  <c r="T189" i="1"/>
  <c r="R189" i="1"/>
  <c r="O189" i="1"/>
  <c r="P189" i="1"/>
  <c r="N189" i="1"/>
  <c r="AI188" i="1"/>
  <c r="AJ188" i="1"/>
  <c r="L188" i="1"/>
  <c r="AH188" i="1"/>
  <c r="AE188" i="1"/>
  <c r="AF188" i="1"/>
  <c r="AD188" i="1"/>
  <c r="AA188" i="1"/>
  <c r="AB188" i="1"/>
  <c r="Z188" i="1"/>
  <c r="W188" i="1"/>
  <c r="X188" i="1"/>
  <c r="V188" i="1"/>
  <c r="S188" i="1"/>
  <c r="T188" i="1"/>
  <c r="R188" i="1"/>
  <c r="O188" i="1"/>
  <c r="P188" i="1"/>
  <c r="N188" i="1"/>
  <c r="AI187" i="1"/>
  <c r="AJ187" i="1"/>
  <c r="L187" i="1"/>
  <c r="AH187" i="1"/>
  <c r="AE187" i="1"/>
  <c r="AF187" i="1"/>
  <c r="AD187" i="1"/>
  <c r="AA187" i="1"/>
  <c r="AB187" i="1"/>
  <c r="Z187" i="1"/>
  <c r="W187" i="1"/>
  <c r="X187" i="1"/>
  <c r="V187" i="1"/>
  <c r="S187" i="1"/>
  <c r="T187" i="1"/>
  <c r="R187" i="1"/>
  <c r="O187" i="1"/>
  <c r="P187" i="1"/>
  <c r="N187" i="1"/>
  <c r="AI186" i="1"/>
  <c r="AJ186" i="1"/>
  <c r="L186" i="1"/>
  <c r="AH186" i="1"/>
  <c r="AE186" i="1"/>
  <c r="AF186" i="1"/>
  <c r="AD186" i="1"/>
  <c r="AA186" i="1"/>
  <c r="AB186" i="1"/>
  <c r="Z186" i="1"/>
  <c r="W186" i="1"/>
  <c r="X186" i="1"/>
  <c r="V186" i="1"/>
  <c r="S186" i="1"/>
  <c r="T186" i="1"/>
  <c r="R186" i="1"/>
  <c r="O186" i="1"/>
  <c r="P186" i="1"/>
  <c r="N186" i="1"/>
  <c r="AI185" i="1"/>
  <c r="AJ185" i="1"/>
  <c r="L185" i="1"/>
  <c r="AH185" i="1"/>
  <c r="AE185" i="1"/>
  <c r="AF185" i="1"/>
  <c r="AD185" i="1"/>
  <c r="AA185" i="1"/>
  <c r="AB185" i="1"/>
  <c r="Z185" i="1"/>
  <c r="W185" i="1"/>
  <c r="X185" i="1"/>
  <c r="V185" i="1"/>
  <c r="S185" i="1"/>
  <c r="T185" i="1"/>
  <c r="R185" i="1"/>
  <c r="O185" i="1"/>
  <c r="P185" i="1"/>
  <c r="N185" i="1"/>
  <c r="AI184" i="1"/>
  <c r="AJ184" i="1"/>
  <c r="L184" i="1"/>
  <c r="AH184" i="1"/>
  <c r="AE184" i="1"/>
  <c r="AF184" i="1"/>
  <c r="AD184" i="1"/>
  <c r="AA184" i="1"/>
  <c r="AB184" i="1"/>
  <c r="Z184" i="1"/>
  <c r="W184" i="1"/>
  <c r="X184" i="1"/>
  <c r="V184" i="1"/>
  <c r="S184" i="1"/>
  <c r="T184" i="1"/>
  <c r="R184" i="1"/>
  <c r="O184" i="1"/>
  <c r="P184" i="1"/>
  <c r="N184" i="1"/>
  <c r="AI183" i="1"/>
  <c r="AJ183" i="1"/>
  <c r="L183" i="1"/>
  <c r="AH183" i="1"/>
  <c r="AE183" i="1"/>
  <c r="AF183" i="1"/>
  <c r="AD183" i="1"/>
  <c r="AA183" i="1"/>
  <c r="AB183" i="1"/>
  <c r="Z183" i="1"/>
  <c r="W183" i="1"/>
  <c r="X183" i="1"/>
  <c r="V183" i="1"/>
  <c r="S183" i="1"/>
  <c r="T183" i="1"/>
  <c r="R183" i="1"/>
  <c r="O183" i="1"/>
  <c r="P183" i="1"/>
  <c r="N183" i="1"/>
  <c r="AI182" i="1"/>
  <c r="AJ182" i="1"/>
  <c r="L182" i="1"/>
  <c r="AH182" i="1"/>
  <c r="AE182" i="1"/>
  <c r="AF182" i="1"/>
  <c r="AD182" i="1"/>
  <c r="AA182" i="1"/>
  <c r="AB182" i="1"/>
  <c r="Z182" i="1"/>
  <c r="W182" i="1"/>
  <c r="X182" i="1"/>
  <c r="V182" i="1"/>
  <c r="S182" i="1"/>
  <c r="T182" i="1"/>
  <c r="R182" i="1"/>
  <c r="O182" i="1"/>
  <c r="P182" i="1"/>
  <c r="N182" i="1"/>
  <c r="AI181" i="1"/>
  <c r="AJ181" i="1"/>
  <c r="L181" i="1"/>
  <c r="AH181" i="1"/>
  <c r="AE181" i="1"/>
  <c r="AF181" i="1"/>
  <c r="AD181" i="1"/>
  <c r="AA181" i="1"/>
  <c r="AB181" i="1"/>
  <c r="Z181" i="1"/>
  <c r="W181" i="1"/>
  <c r="X181" i="1"/>
  <c r="V181" i="1"/>
  <c r="S181" i="1"/>
  <c r="T181" i="1"/>
  <c r="R181" i="1"/>
  <c r="O181" i="1"/>
  <c r="P181" i="1"/>
  <c r="N181" i="1"/>
  <c r="AI180" i="1"/>
  <c r="AJ180" i="1"/>
  <c r="L180" i="1"/>
  <c r="AH180" i="1"/>
  <c r="AE180" i="1"/>
  <c r="AF180" i="1"/>
  <c r="AD180" i="1"/>
  <c r="AA180" i="1"/>
  <c r="AB180" i="1"/>
  <c r="Z180" i="1"/>
  <c r="W180" i="1"/>
  <c r="X180" i="1"/>
  <c r="V180" i="1"/>
  <c r="S180" i="1"/>
  <c r="T180" i="1"/>
  <c r="R180" i="1"/>
  <c r="O180" i="1"/>
  <c r="P180" i="1"/>
  <c r="N180" i="1"/>
  <c r="AI179" i="1"/>
  <c r="AJ179" i="1"/>
  <c r="L179" i="1"/>
  <c r="AH179" i="1"/>
  <c r="AE179" i="1"/>
  <c r="AF179" i="1"/>
  <c r="AD179" i="1"/>
  <c r="AA179" i="1"/>
  <c r="AB179" i="1"/>
  <c r="Z179" i="1"/>
  <c r="W179" i="1"/>
  <c r="X179" i="1"/>
  <c r="V179" i="1"/>
  <c r="S179" i="1"/>
  <c r="T179" i="1"/>
  <c r="R179" i="1"/>
  <c r="O179" i="1"/>
  <c r="P179" i="1"/>
  <c r="N179" i="1"/>
  <c r="AI178" i="1"/>
  <c r="AJ178" i="1"/>
  <c r="L178" i="1"/>
  <c r="AH178" i="1"/>
  <c r="AE178" i="1"/>
  <c r="AF178" i="1"/>
  <c r="AD178" i="1"/>
  <c r="AA178" i="1"/>
  <c r="AB178" i="1"/>
  <c r="Z178" i="1"/>
  <c r="W178" i="1"/>
  <c r="X178" i="1"/>
  <c r="V178" i="1"/>
  <c r="S178" i="1"/>
  <c r="T178" i="1"/>
  <c r="R178" i="1"/>
  <c r="O178" i="1"/>
  <c r="P178" i="1"/>
  <c r="N178" i="1"/>
  <c r="AI177" i="1"/>
  <c r="AJ177" i="1"/>
  <c r="L177" i="1"/>
  <c r="AH177" i="1"/>
  <c r="AE177" i="1"/>
  <c r="AF177" i="1"/>
  <c r="AD177" i="1"/>
  <c r="AA177" i="1"/>
  <c r="AB177" i="1"/>
  <c r="Z177" i="1"/>
  <c r="W177" i="1"/>
  <c r="X177" i="1"/>
  <c r="V177" i="1"/>
  <c r="S177" i="1"/>
  <c r="T177" i="1"/>
  <c r="R177" i="1"/>
  <c r="O177" i="1"/>
  <c r="P177" i="1"/>
  <c r="N177" i="1"/>
  <c r="AI176" i="1"/>
  <c r="AJ176" i="1"/>
  <c r="L176" i="1"/>
  <c r="AH176" i="1"/>
  <c r="AE176" i="1"/>
  <c r="AF176" i="1"/>
  <c r="AD176" i="1"/>
  <c r="AA176" i="1"/>
  <c r="AB176" i="1"/>
  <c r="Z176" i="1"/>
  <c r="W176" i="1"/>
  <c r="X176" i="1"/>
  <c r="V176" i="1"/>
  <c r="S176" i="1"/>
  <c r="T176" i="1"/>
  <c r="R176" i="1"/>
  <c r="O176" i="1"/>
  <c r="P176" i="1"/>
  <c r="N176" i="1"/>
  <c r="AI175" i="1"/>
  <c r="AJ175" i="1"/>
  <c r="L175" i="1"/>
  <c r="AH175" i="1"/>
  <c r="AE175" i="1"/>
  <c r="AF175" i="1"/>
  <c r="AD175" i="1"/>
  <c r="AA175" i="1"/>
  <c r="AB175" i="1"/>
  <c r="Z175" i="1"/>
  <c r="W175" i="1"/>
  <c r="X175" i="1"/>
  <c r="V175" i="1"/>
  <c r="S175" i="1"/>
  <c r="T175" i="1"/>
  <c r="R175" i="1"/>
  <c r="O175" i="1"/>
  <c r="P175" i="1"/>
  <c r="N175" i="1"/>
  <c r="AI174" i="1"/>
  <c r="AJ174" i="1"/>
  <c r="L174" i="1"/>
  <c r="AH174" i="1"/>
  <c r="AE174" i="1"/>
  <c r="AF174" i="1"/>
  <c r="AD174" i="1"/>
  <c r="AA174" i="1"/>
  <c r="AB174" i="1"/>
  <c r="Z174" i="1"/>
  <c r="W174" i="1"/>
  <c r="X174" i="1"/>
  <c r="V174" i="1"/>
  <c r="S174" i="1"/>
  <c r="T174" i="1"/>
  <c r="R174" i="1"/>
  <c r="O174" i="1"/>
  <c r="P174" i="1"/>
  <c r="N174" i="1"/>
  <c r="AI173" i="1"/>
  <c r="AJ173" i="1"/>
  <c r="L173" i="1"/>
  <c r="AH173" i="1"/>
  <c r="AE173" i="1"/>
  <c r="AF173" i="1"/>
  <c r="AD173" i="1"/>
  <c r="AA173" i="1"/>
  <c r="AB173" i="1"/>
  <c r="Z173" i="1"/>
  <c r="W173" i="1"/>
  <c r="X173" i="1"/>
  <c r="V173" i="1"/>
  <c r="S173" i="1"/>
  <c r="T173" i="1"/>
  <c r="R173" i="1"/>
  <c r="O173" i="1"/>
  <c r="P173" i="1"/>
  <c r="N173" i="1"/>
  <c r="AI172" i="1"/>
  <c r="AJ172" i="1"/>
  <c r="L172" i="1"/>
  <c r="AH172" i="1"/>
  <c r="AE172" i="1"/>
  <c r="AF172" i="1"/>
  <c r="AD172" i="1"/>
  <c r="AA172" i="1"/>
  <c r="AB172" i="1"/>
  <c r="Z172" i="1"/>
  <c r="W172" i="1"/>
  <c r="X172" i="1"/>
  <c r="V172" i="1"/>
  <c r="S172" i="1"/>
  <c r="T172" i="1"/>
  <c r="R172" i="1"/>
  <c r="O172" i="1"/>
  <c r="P172" i="1"/>
  <c r="N172" i="1"/>
  <c r="AI171" i="1"/>
  <c r="AJ171" i="1"/>
  <c r="L171" i="1"/>
  <c r="AH171" i="1"/>
  <c r="AE171" i="1"/>
  <c r="AF171" i="1"/>
  <c r="AD171" i="1"/>
  <c r="AA171" i="1"/>
  <c r="AB171" i="1"/>
  <c r="Z171" i="1"/>
  <c r="W171" i="1"/>
  <c r="X171" i="1"/>
  <c r="V171" i="1"/>
  <c r="S171" i="1"/>
  <c r="T171" i="1"/>
  <c r="R171" i="1"/>
  <c r="O171" i="1"/>
  <c r="P171" i="1"/>
  <c r="N171" i="1"/>
  <c r="AI170" i="1"/>
  <c r="AJ170" i="1"/>
  <c r="L170" i="1"/>
  <c r="AH170" i="1"/>
  <c r="AE170" i="1"/>
  <c r="AF170" i="1"/>
  <c r="AD170" i="1"/>
  <c r="AA170" i="1"/>
  <c r="AB170" i="1"/>
  <c r="Z170" i="1"/>
  <c r="W170" i="1"/>
  <c r="X170" i="1"/>
  <c r="V170" i="1"/>
  <c r="S170" i="1"/>
  <c r="T170" i="1"/>
  <c r="R170" i="1"/>
  <c r="O170" i="1"/>
  <c r="P170" i="1"/>
  <c r="N170" i="1"/>
  <c r="AI169" i="1"/>
  <c r="AJ169" i="1"/>
  <c r="L169" i="1"/>
  <c r="AH169" i="1"/>
  <c r="AE169" i="1"/>
  <c r="AF169" i="1"/>
  <c r="AD169" i="1"/>
  <c r="AA169" i="1"/>
  <c r="AB169" i="1"/>
  <c r="Z169" i="1"/>
  <c r="W169" i="1"/>
  <c r="X169" i="1"/>
  <c r="V169" i="1"/>
  <c r="S169" i="1"/>
  <c r="T169" i="1"/>
  <c r="R169" i="1"/>
  <c r="O169" i="1"/>
  <c r="P169" i="1"/>
  <c r="N169" i="1"/>
  <c r="AI168" i="1"/>
  <c r="AJ168" i="1"/>
  <c r="L168" i="1"/>
  <c r="AH168" i="1"/>
  <c r="AE168" i="1"/>
  <c r="AF168" i="1"/>
  <c r="AD168" i="1"/>
  <c r="AA168" i="1"/>
  <c r="AB168" i="1"/>
  <c r="Z168" i="1"/>
  <c r="W168" i="1"/>
  <c r="X168" i="1"/>
  <c r="V168" i="1"/>
  <c r="S168" i="1"/>
  <c r="T168" i="1"/>
  <c r="R168" i="1"/>
  <c r="O168" i="1"/>
  <c r="P168" i="1"/>
  <c r="N168" i="1"/>
  <c r="AI167" i="1"/>
  <c r="AJ167" i="1"/>
  <c r="L167" i="1"/>
  <c r="AH167" i="1"/>
  <c r="AE167" i="1"/>
  <c r="AF167" i="1"/>
  <c r="AD167" i="1"/>
  <c r="AA167" i="1"/>
  <c r="AB167" i="1"/>
  <c r="Z167" i="1"/>
  <c r="W167" i="1"/>
  <c r="X167" i="1"/>
  <c r="V167" i="1"/>
  <c r="S167" i="1"/>
  <c r="T167" i="1"/>
  <c r="R167" i="1"/>
  <c r="O167" i="1"/>
  <c r="P167" i="1"/>
  <c r="N167" i="1"/>
  <c r="AI166" i="1"/>
  <c r="AJ166" i="1"/>
  <c r="L166" i="1"/>
  <c r="AH166" i="1"/>
  <c r="AE166" i="1"/>
  <c r="AF166" i="1"/>
  <c r="AD166" i="1"/>
  <c r="AA166" i="1"/>
  <c r="AB166" i="1"/>
  <c r="Z166" i="1"/>
  <c r="W166" i="1"/>
  <c r="X166" i="1"/>
  <c r="V166" i="1"/>
  <c r="S166" i="1"/>
  <c r="T166" i="1"/>
  <c r="R166" i="1"/>
  <c r="O166" i="1"/>
  <c r="P166" i="1"/>
  <c r="N166" i="1"/>
  <c r="AI165" i="1"/>
  <c r="AJ165" i="1"/>
  <c r="L165" i="1"/>
  <c r="AH165" i="1"/>
  <c r="AE165" i="1"/>
  <c r="AF165" i="1"/>
  <c r="AD165" i="1"/>
  <c r="AA165" i="1"/>
  <c r="AB165" i="1"/>
  <c r="Z165" i="1"/>
  <c r="W165" i="1"/>
  <c r="X165" i="1"/>
  <c r="V165" i="1"/>
  <c r="S165" i="1"/>
  <c r="T165" i="1"/>
  <c r="R165" i="1"/>
  <c r="O165" i="1"/>
  <c r="P165" i="1"/>
  <c r="N165" i="1"/>
  <c r="AI164" i="1"/>
  <c r="AJ164" i="1"/>
  <c r="L164" i="1"/>
  <c r="AH164" i="1"/>
  <c r="AE164" i="1"/>
  <c r="AF164" i="1"/>
  <c r="AD164" i="1"/>
  <c r="AA164" i="1"/>
  <c r="AB164" i="1"/>
  <c r="Z164" i="1"/>
  <c r="W164" i="1"/>
  <c r="X164" i="1"/>
  <c r="V164" i="1"/>
  <c r="S164" i="1"/>
  <c r="T164" i="1"/>
  <c r="R164" i="1"/>
  <c r="O164" i="1"/>
  <c r="P164" i="1"/>
  <c r="N164" i="1"/>
  <c r="AI163" i="1"/>
  <c r="AJ163" i="1"/>
  <c r="L163" i="1"/>
  <c r="AH163" i="1"/>
  <c r="AE163" i="1"/>
  <c r="AF163" i="1"/>
  <c r="AD163" i="1"/>
  <c r="AA163" i="1"/>
  <c r="AB163" i="1"/>
  <c r="Z163" i="1"/>
  <c r="W163" i="1"/>
  <c r="X163" i="1"/>
  <c r="V163" i="1"/>
  <c r="S163" i="1"/>
  <c r="T163" i="1"/>
  <c r="R163" i="1"/>
  <c r="O163" i="1"/>
  <c r="P163" i="1"/>
  <c r="N163" i="1"/>
  <c r="AI162" i="1"/>
  <c r="AJ162" i="1"/>
  <c r="L162" i="1"/>
  <c r="AH162" i="1"/>
  <c r="AE162" i="1"/>
  <c r="AF162" i="1"/>
  <c r="AD162" i="1"/>
  <c r="AA162" i="1"/>
  <c r="AB162" i="1"/>
  <c r="Z162" i="1"/>
  <c r="W162" i="1"/>
  <c r="X162" i="1"/>
  <c r="V162" i="1"/>
  <c r="S162" i="1"/>
  <c r="T162" i="1"/>
  <c r="R162" i="1"/>
  <c r="O162" i="1"/>
  <c r="P162" i="1"/>
  <c r="N162" i="1"/>
  <c r="AI161" i="1"/>
  <c r="AJ161" i="1"/>
  <c r="L161" i="1"/>
  <c r="AH161" i="1"/>
  <c r="AE161" i="1"/>
  <c r="AF161" i="1"/>
  <c r="AD161" i="1"/>
  <c r="AA161" i="1"/>
  <c r="AB161" i="1"/>
  <c r="Z161" i="1"/>
  <c r="W161" i="1"/>
  <c r="X161" i="1"/>
  <c r="V161" i="1"/>
  <c r="S161" i="1"/>
  <c r="T161" i="1"/>
  <c r="R161" i="1"/>
  <c r="O161" i="1"/>
  <c r="P161" i="1"/>
  <c r="N161" i="1"/>
  <c r="AI160" i="1"/>
  <c r="AJ160" i="1"/>
  <c r="L160" i="1"/>
  <c r="AH160" i="1"/>
  <c r="AE160" i="1"/>
  <c r="AF160" i="1"/>
  <c r="AD160" i="1"/>
  <c r="AA160" i="1"/>
  <c r="AB160" i="1"/>
  <c r="Z160" i="1"/>
  <c r="W160" i="1"/>
  <c r="X160" i="1"/>
  <c r="V160" i="1"/>
  <c r="S160" i="1"/>
  <c r="T160" i="1"/>
  <c r="R160" i="1"/>
  <c r="O160" i="1"/>
  <c r="P160" i="1"/>
  <c r="N160" i="1"/>
  <c r="AI159" i="1"/>
  <c r="AJ159" i="1"/>
  <c r="L159" i="1"/>
  <c r="AH159" i="1"/>
  <c r="AE159" i="1"/>
  <c r="AF159" i="1"/>
  <c r="AD159" i="1"/>
  <c r="AA159" i="1"/>
  <c r="AB159" i="1"/>
  <c r="Z159" i="1"/>
  <c r="W159" i="1"/>
  <c r="X159" i="1"/>
  <c r="V159" i="1"/>
  <c r="S159" i="1"/>
  <c r="T159" i="1"/>
  <c r="R159" i="1"/>
  <c r="O159" i="1"/>
  <c r="P159" i="1"/>
  <c r="N159" i="1"/>
  <c r="AI158" i="1"/>
  <c r="AJ158" i="1"/>
  <c r="L158" i="1"/>
  <c r="AH158" i="1"/>
  <c r="AE158" i="1"/>
  <c r="AF158" i="1"/>
  <c r="AD158" i="1"/>
  <c r="AA158" i="1"/>
  <c r="AB158" i="1"/>
  <c r="Z158" i="1"/>
  <c r="W158" i="1"/>
  <c r="X158" i="1"/>
  <c r="V158" i="1"/>
  <c r="S158" i="1"/>
  <c r="T158" i="1"/>
  <c r="R158" i="1"/>
  <c r="O158" i="1"/>
  <c r="P158" i="1"/>
  <c r="N158" i="1"/>
  <c r="AI157" i="1"/>
  <c r="AJ157" i="1"/>
  <c r="L157" i="1"/>
  <c r="AH157" i="1"/>
  <c r="AE157" i="1"/>
  <c r="AF157" i="1"/>
  <c r="AD157" i="1"/>
  <c r="AA157" i="1"/>
  <c r="AB157" i="1"/>
  <c r="Z157" i="1"/>
  <c r="W157" i="1"/>
  <c r="X157" i="1"/>
  <c r="V157" i="1"/>
  <c r="S157" i="1"/>
  <c r="T157" i="1"/>
  <c r="R157" i="1"/>
  <c r="O157" i="1"/>
  <c r="P157" i="1"/>
  <c r="N157" i="1"/>
  <c r="AI156" i="1"/>
  <c r="AJ156" i="1"/>
  <c r="L156" i="1"/>
  <c r="AH156" i="1"/>
  <c r="AE156" i="1"/>
  <c r="AF156" i="1"/>
  <c r="AD156" i="1"/>
  <c r="AA156" i="1"/>
  <c r="AB156" i="1"/>
  <c r="Z156" i="1"/>
  <c r="W156" i="1"/>
  <c r="X156" i="1"/>
  <c r="V156" i="1"/>
  <c r="S156" i="1"/>
  <c r="T156" i="1"/>
  <c r="R156" i="1"/>
  <c r="O156" i="1"/>
  <c r="P156" i="1"/>
  <c r="N156" i="1"/>
  <c r="AI155" i="1"/>
  <c r="AJ155" i="1"/>
  <c r="L155" i="1"/>
  <c r="AH155" i="1"/>
  <c r="AE155" i="1"/>
  <c r="AF155" i="1"/>
  <c r="AD155" i="1"/>
  <c r="AA155" i="1"/>
  <c r="AB155" i="1"/>
  <c r="Z155" i="1"/>
  <c r="W155" i="1"/>
  <c r="X155" i="1"/>
  <c r="V155" i="1"/>
  <c r="S155" i="1"/>
  <c r="T155" i="1"/>
  <c r="R155" i="1"/>
  <c r="O155" i="1"/>
  <c r="P155" i="1"/>
  <c r="N155" i="1"/>
  <c r="AI154" i="1"/>
  <c r="AJ154" i="1"/>
  <c r="L154" i="1"/>
  <c r="AH154" i="1"/>
  <c r="AE154" i="1"/>
  <c r="AF154" i="1"/>
  <c r="AD154" i="1"/>
  <c r="AA154" i="1"/>
  <c r="AB154" i="1"/>
  <c r="Z154" i="1"/>
  <c r="W154" i="1"/>
  <c r="X154" i="1"/>
  <c r="V154" i="1"/>
  <c r="S154" i="1"/>
  <c r="T154" i="1"/>
  <c r="R154" i="1"/>
  <c r="O154" i="1"/>
  <c r="P154" i="1"/>
  <c r="N154" i="1"/>
  <c r="AI153" i="1"/>
  <c r="AJ153" i="1"/>
  <c r="L153" i="1"/>
  <c r="AH153" i="1"/>
  <c r="AE153" i="1"/>
  <c r="AF153" i="1"/>
  <c r="AD153" i="1"/>
  <c r="AA153" i="1"/>
  <c r="AB153" i="1"/>
  <c r="Z153" i="1"/>
  <c r="W153" i="1"/>
  <c r="X153" i="1"/>
  <c r="V153" i="1"/>
  <c r="S153" i="1"/>
  <c r="T153" i="1"/>
  <c r="R153" i="1"/>
  <c r="O153" i="1"/>
  <c r="P153" i="1"/>
  <c r="N153" i="1"/>
  <c r="AI152" i="1"/>
  <c r="AJ152" i="1"/>
  <c r="L152" i="1"/>
  <c r="AH152" i="1"/>
  <c r="AE152" i="1"/>
  <c r="AF152" i="1"/>
  <c r="AD152" i="1"/>
  <c r="AA152" i="1"/>
  <c r="AB152" i="1"/>
  <c r="Z152" i="1"/>
  <c r="W152" i="1"/>
  <c r="X152" i="1"/>
  <c r="V152" i="1"/>
  <c r="S152" i="1"/>
  <c r="T152" i="1"/>
  <c r="R152" i="1"/>
  <c r="O152" i="1"/>
  <c r="P152" i="1"/>
  <c r="N152" i="1"/>
  <c r="AI151" i="1"/>
  <c r="AJ151" i="1"/>
  <c r="L151" i="1"/>
  <c r="AH151" i="1"/>
  <c r="AE151" i="1"/>
  <c r="AF151" i="1"/>
  <c r="AD151" i="1"/>
  <c r="AA151" i="1"/>
  <c r="AB151" i="1"/>
  <c r="Z151" i="1"/>
  <c r="W151" i="1"/>
  <c r="X151" i="1"/>
  <c r="V151" i="1"/>
  <c r="S151" i="1"/>
  <c r="T151" i="1"/>
  <c r="R151" i="1"/>
  <c r="O151" i="1"/>
  <c r="P151" i="1"/>
  <c r="N151" i="1"/>
  <c r="AI150" i="1"/>
  <c r="AJ150" i="1"/>
  <c r="L150" i="1"/>
  <c r="AH150" i="1"/>
  <c r="AE150" i="1"/>
  <c r="AF150" i="1"/>
  <c r="AD150" i="1"/>
  <c r="AA150" i="1"/>
  <c r="AB150" i="1"/>
  <c r="Z150" i="1"/>
  <c r="W150" i="1"/>
  <c r="X150" i="1"/>
  <c r="V150" i="1"/>
  <c r="S150" i="1"/>
  <c r="T150" i="1"/>
  <c r="R150" i="1"/>
  <c r="O150" i="1"/>
  <c r="P150" i="1"/>
  <c r="N150" i="1"/>
  <c r="AI149" i="1"/>
  <c r="AJ149" i="1"/>
  <c r="L149" i="1"/>
  <c r="AH149" i="1"/>
  <c r="AE149" i="1"/>
  <c r="AF149" i="1"/>
  <c r="AD149" i="1"/>
  <c r="AA149" i="1"/>
  <c r="AB149" i="1"/>
  <c r="Z149" i="1"/>
  <c r="W149" i="1"/>
  <c r="X149" i="1"/>
  <c r="V149" i="1"/>
  <c r="S149" i="1"/>
  <c r="T149" i="1"/>
  <c r="R149" i="1"/>
  <c r="O149" i="1"/>
  <c r="P149" i="1"/>
  <c r="N149" i="1"/>
  <c r="AI148" i="1"/>
  <c r="AJ148" i="1"/>
  <c r="L148" i="1"/>
  <c r="AH148" i="1"/>
  <c r="AE148" i="1"/>
  <c r="AF148" i="1"/>
  <c r="AD148" i="1"/>
  <c r="AA148" i="1"/>
  <c r="AB148" i="1"/>
  <c r="Z148" i="1"/>
  <c r="W148" i="1"/>
  <c r="X148" i="1"/>
  <c r="V148" i="1"/>
  <c r="S148" i="1"/>
  <c r="T148" i="1"/>
  <c r="R148" i="1"/>
  <c r="O148" i="1"/>
  <c r="P148" i="1"/>
  <c r="N148" i="1"/>
  <c r="AI147" i="1"/>
  <c r="AJ147" i="1"/>
  <c r="L147" i="1"/>
  <c r="AH147" i="1"/>
  <c r="AE147" i="1"/>
  <c r="AF147" i="1"/>
  <c r="AD147" i="1"/>
  <c r="AA147" i="1"/>
  <c r="AB147" i="1"/>
  <c r="Z147" i="1"/>
  <c r="W147" i="1"/>
  <c r="X147" i="1"/>
  <c r="V147" i="1"/>
  <c r="S147" i="1"/>
  <c r="T147" i="1"/>
  <c r="R147" i="1"/>
  <c r="O147" i="1"/>
  <c r="P147" i="1"/>
  <c r="N147" i="1"/>
  <c r="AI146" i="1"/>
  <c r="AJ146" i="1"/>
  <c r="L146" i="1"/>
  <c r="AH146" i="1"/>
  <c r="AE146" i="1"/>
  <c r="AF146" i="1"/>
  <c r="AD146" i="1"/>
  <c r="AA146" i="1"/>
  <c r="AB146" i="1"/>
  <c r="Z146" i="1"/>
  <c r="W146" i="1"/>
  <c r="X146" i="1"/>
  <c r="V146" i="1"/>
  <c r="S146" i="1"/>
  <c r="T146" i="1"/>
  <c r="R146" i="1"/>
  <c r="O146" i="1"/>
  <c r="P146" i="1"/>
  <c r="N146" i="1"/>
  <c r="AI145" i="1"/>
  <c r="AJ145" i="1"/>
  <c r="L145" i="1"/>
  <c r="AH145" i="1"/>
  <c r="AE145" i="1"/>
  <c r="AF145" i="1"/>
  <c r="AD145" i="1"/>
  <c r="AA145" i="1"/>
  <c r="AB145" i="1"/>
  <c r="Z145" i="1"/>
  <c r="W145" i="1"/>
  <c r="X145" i="1"/>
  <c r="V145" i="1"/>
  <c r="S145" i="1"/>
  <c r="T145" i="1"/>
  <c r="R145" i="1"/>
  <c r="O145" i="1"/>
  <c r="P145" i="1"/>
  <c r="N145" i="1"/>
  <c r="AI144" i="1"/>
  <c r="AJ144" i="1"/>
  <c r="L144" i="1"/>
  <c r="AH144" i="1"/>
  <c r="AE144" i="1"/>
  <c r="AF144" i="1"/>
  <c r="AD144" i="1"/>
  <c r="AA144" i="1"/>
  <c r="AB144" i="1"/>
  <c r="Z144" i="1"/>
  <c r="W144" i="1"/>
  <c r="X144" i="1"/>
  <c r="V144" i="1"/>
  <c r="S144" i="1"/>
  <c r="T144" i="1"/>
  <c r="R144" i="1"/>
  <c r="O144" i="1"/>
  <c r="P144" i="1"/>
  <c r="N144" i="1"/>
  <c r="AI143" i="1"/>
  <c r="AJ143" i="1"/>
  <c r="L143" i="1"/>
  <c r="AH143" i="1"/>
  <c r="AE143" i="1"/>
  <c r="AF143" i="1"/>
  <c r="AD143" i="1"/>
  <c r="AA143" i="1"/>
  <c r="AB143" i="1"/>
  <c r="Z143" i="1"/>
  <c r="W143" i="1"/>
  <c r="X143" i="1"/>
  <c r="V143" i="1"/>
  <c r="S143" i="1"/>
  <c r="T143" i="1"/>
  <c r="R143" i="1"/>
  <c r="O143" i="1"/>
  <c r="P143" i="1"/>
  <c r="N143" i="1"/>
  <c r="AI142" i="1"/>
  <c r="AJ142" i="1"/>
  <c r="L142" i="1"/>
  <c r="AH142" i="1"/>
  <c r="AE142" i="1"/>
  <c r="AF142" i="1"/>
  <c r="AD142" i="1"/>
  <c r="AA142" i="1"/>
  <c r="AB142" i="1"/>
  <c r="Z142" i="1"/>
  <c r="W142" i="1"/>
  <c r="X142" i="1"/>
  <c r="V142" i="1"/>
  <c r="S142" i="1"/>
  <c r="T142" i="1"/>
  <c r="R142" i="1"/>
  <c r="O142" i="1"/>
  <c r="P142" i="1"/>
  <c r="N142" i="1"/>
  <c r="AI141" i="1"/>
  <c r="AJ141" i="1"/>
  <c r="L141" i="1"/>
  <c r="AH141" i="1"/>
  <c r="AE141" i="1"/>
  <c r="AF141" i="1"/>
  <c r="AD141" i="1"/>
  <c r="AA141" i="1"/>
  <c r="AB141" i="1"/>
  <c r="Z141" i="1"/>
  <c r="W141" i="1"/>
  <c r="X141" i="1"/>
  <c r="V141" i="1"/>
  <c r="S141" i="1"/>
  <c r="T141" i="1"/>
  <c r="R141" i="1"/>
  <c r="O141" i="1"/>
  <c r="P141" i="1"/>
  <c r="N141" i="1"/>
  <c r="AI140" i="1"/>
  <c r="AJ140" i="1"/>
  <c r="L140" i="1"/>
  <c r="AH140" i="1"/>
  <c r="AE140" i="1"/>
  <c r="AF140" i="1"/>
  <c r="AD140" i="1"/>
  <c r="AA140" i="1"/>
  <c r="AB140" i="1"/>
  <c r="Z140" i="1"/>
  <c r="W140" i="1"/>
  <c r="X140" i="1"/>
  <c r="V140" i="1"/>
  <c r="S140" i="1"/>
  <c r="T140" i="1"/>
  <c r="R140" i="1"/>
  <c r="O140" i="1"/>
  <c r="P140" i="1"/>
  <c r="N140" i="1"/>
  <c r="AI139" i="1"/>
  <c r="AJ139" i="1"/>
  <c r="L139" i="1"/>
  <c r="AH139" i="1"/>
  <c r="AE139" i="1"/>
  <c r="AF139" i="1"/>
  <c r="AD139" i="1"/>
  <c r="AA139" i="1"/>
  <c r="AB139" i="1"/>
  <c r="Z139" i="1"/>
  <c r="W139" i="1"/>
  <c r="X139" i="1"/>
  <c r="V139" i="1"/>
  <c r="S139" i="1"/>
  <c r="T139" i="1"/>
  <c r="R139" i="1"/>
  <c r="O139" i="1"/>
  <c r="P139" i="1"/>
  <c r="N139" i="1"/>
  <c r="AI138" i="1"/>
  <c r="AJ138" i="1"/>
  <c r="L138" i="1"/>
  <c r="AH138" i="1"/>
  <c r="AE138" i="1"/>
  <c r="AF138" i="1"/>
  <c r="AD138" i="1"/>
  <c r="AA138" i="1"/>
  <c r="AB138" i="1"/>
  <c r="Z138" i="1"/>
  <c r="W138" i="1"/>
  <c r="X138" i="1"/>
  <c r="V138" i="1"/>
  <c r="S138" i="1"/>
  <c r="T138" i="1"/>
  <c r="R138" i="1"/>
  <c r="O138" i="1"/>
  <c r="P138" i="1"/>
  <c r="N138" i="1"/>
  <c r="AI137" i="1"/>
  <c r="AJ137" i="1"/>
  <c r="L137" i="1"/>
  <c r="AH137" i="1"/>
  <c r="AE137" i="1"/>
  <c r="AF137" i="1"/>
  <c r="AD137" i="1"/>
  <c r="AA137" i="1"/>
  <c r="AB137" i="1"/>
  <c r="Z137" i="1"/>
  <c r="W137" i="1"/>
  <c r="X137" i="1"/>
  <c r="V137" i="1"/>
  <c r="S137" i="1"/>
  <c r="T137" i="1"/>
  <c r="R137" i="1"/>
  <c r="O137" i="1"/>
  <c r="P137" i="1"/>
  <c r="N137" i="1"/>
  <c r="AI136" i="1"/>
  <c r="AJ136" i="1"/>
  <c r="L136" i="1"/>
  <c r="AH136" i="1"/>
  <c r="AE136" i="1"/>
  <c r="AF136" i="1"/>
  <c r="AD136" i="1"/>
  <c r="AA136" i="1"/>
  <c r="AB136" i="1"/>
  <c r="Z136" i="1"/>
  <c r="W136" i="1"/>
  <c r="X136" i="1"/>
  <c r="V136" i="1"/>
  <c r="S136" i="1"/>
  <c r="T136" i="1"/>
  <c r="R136" i="1"/>
  <c r="O136" i="1"/>
  <c r="P136" i="1"/>
  <c r="N136" i="1"/>
  <c r="AI135" i="1"/>
  <c r="AJ135" i="1"/>
  <c r="L135" i="1"/>
  <c r="AH135" i="1"/>
  <c r="AE135" i="1"/>
  <c r="AF135" i="1"/>
  <c r="AD135" i="1"/>
  <c r="AA135" i="1"/>
  <c r="AB135" i="1"/>
  <c r="Z135" i="1"/>
  <c r="W135" i="1"/>
  <c r="X135" i="1"/>
  <c r="V135" i="1"/>
  <c r="S135" i="1"/>
  <c r="T135" i="1"/>
  <c r="R135" i="1"/>
  <c r="O135" i="1"/>
  <c r="P135" i="1"/>
  <c r="N135" i="1"/>
  <c r="AI134" i="1"/>
  <c r="AJ134" i="1"/>
  <c r="L134" i="1"/>
  <c r="AH134" i="1"/>
  <c r="AE134" i="1"/>
  <c r="AF134" i="1"/>
  <c r="AD134" i="1"/>
  <c r="AA134" i="1"/>
  <c r="AB134" i="1"/>
  <c r="Z134" i="1"/>
  <c r="W134" i="1"/>
  <c r="X134" i="1"/>
  <c r="V134" i="1"/>
  <c r="S134" i="1"/>
  <c r="T134" i="1"/>
  <c r="R134" i="1"/>
  <c r="O134" i="1"/>
  <c r="P134" i="1"/>
  <c r="N134" i="1"/>
  <c r="AI133" i="1"/>
  <c r="AJ133" i="1"/>
  <c r="L133" i="1"/>
  <c r="AH133" i="1"/>
  <c r="AE133" i="1"/>
  <c r="AF133" i="1"/>
  <c r="AD133" i="1"/>
  <c r="AA133" i="1"/>
  <c r="AB133" i="1"/>
  <c r="Z133" i="1"/>
  <c r="W133" i="1"/>
  <c r="X133" i="1"/>
  <c r="V133" i="1"/>
  <c r="S133" i="1"/>
  <c r="T133" i="1"/>
  <c r="R133" i="1"/>
  <c r="O133" i="1"/>
  <c r="P133" i="1"/>
  <c r="N133" i="1"/>
  <c r="AI132" i="1"/>
  <c r="AJ132" i="1"/>
  <c r="L132" i="1"/>
  <c r="AH132" i="1"/>
  <c r="AE132" i="1"/>
  <c r="AF132" i="1"/>
  <c r="AD132" i="1"/>
  <c r="AA132" i="1"/>
  <c r="AB132" i="1"/>
  <c r="Z132" i="1"/>
  <c r="W132" i="1"/>
  <c r="X132" i="1"/>
  <c r="V132" i="1"/>
  <c r="S132" i="1"/>
  <c r="T132" i="1"/>
  <c r="R132" i="1"/>
  <c r="O132" i="1"/>
  <c r="P132" i="1"/>
  <c r="N132" i="1"/>
  <c r="AI131" i="1"/>
  <c r="AJ131" i="1"/>
  <c r="L131" i="1"/>
  <c r="AH131" i="1"/>
  <c r="AE131" i="1"/>
  <c r="AF131" i="1"/>
  <c r="AD131" i="1"/>
  <c r="AA131" i="1"/>
  <c r="AB131" i="1"/>
  <c r="Z131" i="1"/>
  <c r="W131" i="1"/>
  <c r="X131" i="1"/>
  <c r="V131" i="1"/>
  <c r="S131" i="1"/>
  <c r="T131" i="1"/>
  <c r="R131" i="1"/>
  <c r="O131" i="1"/>
  <c r="P131" i="1"/>
  <c r="N131" i="1"/>
  <c r="AI130" i="1"/>
  <c r="AJ130" i="1"/>
  <c r="L130" i="1"/>
  <c r="AH130" i="1"/>
  <c r="AE130" i="1"/>
  <c r="AF130" i="1"/>
  <c r="AD130" i="1"/>
  <c r="AA130" i="1"/>
  <c r="AB130" i="1"/>
  <c r="Z130" i="1"/>
  <c r="W130" i="1"/>
  <c r="X130" i="1"/>
  <c r="V130" i="1"/>
  <c r="S130" i="1"/>
  <c r="T130" i="1"/>
  <c r="R130" i="1"/>
  <c r="O130" i="1"/>
  <c r="P130" i="1"/>
  <c r="N130" i="1"/>
  <c r="AI129" i="1"/>
  <c r="AJ129" i="1"/>
  <c r="L129" i="1"/>
  <c r="AH129" i="1"/>
  <c r="AE129" i="1"/>
  <c r="AF129" i="1"/>
  <c r="AD129" i="1"/>
  <c r="AA129" i="1"/>
  <c r="AB129" i="1"/>
  <c r="Z129" i="1"/>
  <c r="W129" i="1"/>
  <c r="X129" i="1"/>
  <c r="V129" i="1"/>
  <c r="S129" i="1"/>
  <c r="T129" i="1"/>
  <c r="R129" i="1"/>
  <c r="O129" i="1"/>
  <c r="P129" i="1"/>
  <c r="N129" i="1"/>
  <c r="AI128" i="1"/>
  <c r="AJ128" i="1"/>
  <c r="L128" i="1"/>
  <c r="AH128" i="1"/>
  <c r="AE128" i="1"/>
  <c r="AF128" i="1"/>
  <c r="AD128" i="1"/>
  <c r="AA128" i="1"/>
  <c r="AB128" i="1"/>
  <c r="Z128" i="1"/>
  <c r="W128" i="1"/>
  <c r="X128" i="1"/>
  <c r="V128" i="1"/>
  <c r="S128" i="1"/>
  <c r="T128" i="1"/>
  <c r="R128" i="1"/>
  <c r="O128" i="1"/>
  <c r="P128" i="1"/>
  <c r="N128" i="1"/>
  <c r="AI127" i="1"/>
  <c r="AJ127" i="1"/>
  <c r="L127" i="1"/>
  <c r="AH127" i="1"/>
  <c r="AE127" i="1"/>
  <c r="AF127" i="1"/>
  <c r="AD127" i="1"/>
  <c r="AA127" i="1"/>
  <c r="AB127" i="1"/>
  <c r="Z127" i="1"/>
  <c r="W127" i="1"/>
  <c r="X127" i="1"/>
  <c r="V127" i="1"/>
  <c r="S127" i="1"/>
  <c r="T127" i="1"/>
  <c r="R127" i="1"/>
  <c r="O127" i="1"/>
  <c r="P127" i="1"/>
  <c r="N127" i="1"/>
  <c r="AI126" i="1"/>
  <c r="AJ126" i="1"/>
  <c r="L126" i="1"/>
  <c r="AH126" i="1"/>
  <c r="AE126" i="1"/>
  <c r="AF126" i="1"/>
  <c r="AD126" i="1"/>
  <c r="AA126" i="1"/>
  <c r="AB126" i="1"/>
  <c r="Z126" i="1"/>
  <c r="W126" i="1"/>
  <c r="X126" i="1"/>
  <c r="V126" i="1"/>
  <c r="S126" i="1"/>
  <c r="T126" i="1"/>
  <c r="R126" i="1"/>
  <c r="O126" i="1"/>
  <c r="P126" i="1"/>
  <c r="N126" i="1"/>
  <c r="AI125" i="1"/>
  <c r="AJ125" i="1"/>
  <c r="L125" i="1"/>
  <c r="AH125" i="1"/>
  <c r="AE125" i="1"/>
  <c r="AF125" i="1"/>
  <c r="AD125" i="1"/>
  <c r="AA125" i="1"/>
  <c r="AB125" i="1"/>
  <c r="Z125" i="1"/>
  <c r="W125" i="1"/>
  <c r="X125" i="1"/>
  <c r="V125" i="1"/>
  <c r="S125" i="1"/>
  <c r="T125" i="1"/>
  <c r="R125" i="1"/>
  <c r="O125" i="1"/>
  <c r="P125" i="1"/>
  <c r="N125" i="1"/>
  <c r="AI124" i="1"/>
  <c r="AJ124" i="1"/>
  <c r="L124" i="1"/>
  <c r="AH124" i="1"/>
  <c r="AE124" i="1"/>
  <c r="AF124" i="1"/>
  <c r="AD124" i="1"/>
  <c r="AA124" i="1"/>
  <c r="AB124" i="1"/>
  <c r="Z124" i="1"/>
  <c r="W124" i="1"/>
  <c r="X124" i="1"/>
  <c r="V124" i="1"/>
  <c r="S124" i="1"/>
  <c r="T124" i="1"/>
  <c r="R124" i="1"/>
  <c r="O124" i="1"/>
  <c r="P124" i="1"/>
  <c r="N124" i="1"/>
  <c r="AI123" i="1"/>
  <c r="AJ123" i="1"/>
  <c r="L123" i="1"/>
  <c r="AH123" i="1"/>
  <c r="AE123" i="1"/>
  <c r="AF123" i="1"/>
  <c r="AD123" i="1"/>
  <c r="AA123" i="1"/>
  <c r="AB123" i="1"/>
  <c r="Z123" i="1"/>
  <c r="W123" i="1"/>
  <c r="X123" i="1"/>
  <c r="V123" i="1"/>
  <c r="S123" i="1"/>
  <c r="T123" i="1"/>
  <c r="R123" i="1"/>
  <c r="O123" i="1"/>
  <c r="P123" i="1"/>
  <c r="N123" i="1"/>
  <c r="AI122" i="1"/>
  <c r="AJ122" i="1"/>
  <c r="L122" i="1"/>
  <c r="AH122" i="1"/>
  <c r="AE122" i="1"/>
  <c r="AF122" i="1"/>
  <c r="AD122" i="1"/>
  <c r="AA122" i="1"/>
  <c r="AB122" i="1"/>
  <c r="Z122" i="1"/>
  <c r="W122" i="1"/>
  <c r="X122" i="1"/>
  <c r="V122" i="1"/>
  <c r="S122" i="1"/>
  <c r="T122" i="1"/>
  <c r="R122" i="1"/>
  <c r="O122" i="1"/>
  <c r="P122" i="1"/>
  <c r="N122" i="1"/>
  <c r="AI121" i="1"/>
  <c r="AJ121" i="1"/>
  <c r="L121" i="1"/>
  <c r="AH121" i="1"/>
  <c r="AE121" i="1"/>
  <c r="AF121" i="1"/>
  <c r="AD121" i="1"/>
  <c r="AA121" i="1"/>
  <c r="AB121" i="1"/>
  <c r="Z121" i="1"/>
  <c r="W121" i="1"/>
  <c r="X121" i="1"/>
  <c r="V121" i="1"/>
  <c r="S121" i="1"/>
  <c r="T121" i="1"/>
  <c r="R121" i="1"/>
  <c r="O121" i="1"/>
  <c r="P121" i="1"/>
  <c r="N121" i="1"/>
  <c r="AI120" i="1"/>
  <c r="AJ120" i="1"/>
  <c r="L120" i="1"/>
  <c r="AH120" i="1"/>
  <c r="AE120" i="1"/>
  <c r="AF120" i="1"/>
  <c r="AD120" i="1"/>
  <c r="AA120" i="1"/>
  <c r="AB120" i="1"/>
  <c r="Z120" i="1"/>
  <c r="W120" i="1"/>
  <c r="X120" i="1"/>
  <c r="V120" i="1"/>
  <c r="S120" i="1"/>
  <c r="T120" i="1"/>
  <c r="R120" i="1"/>
  <c r="O120" i="1"/>
  <c r="P120" i="1"/>
  <c r="N120" i="1"/>
  <c r="AI119" i="1"/>
  <c r="AJ119" i="1"/>
  <c r="L119" i="1"/>
  <c r="AH119" i="1"/>
  <c r="AE119" i="1"/>
  <c r="AF119" i="1"/>
  <c r="AD119" i="1"/>
  <c r="AA119" i="1"/>
  <c r="AB119" i="1"/>
  <c r="Z119" i="1"/>
  <c r="W119" i="1"/>
  <c r="X119" i="1"/>
  <c r="V119" i="1"/>
  <c r="S119" i="1"/>
  <c r="T119" i="1"/>
  <c r="R119" i="1"/>
  <c r="O119" i="1"/>
  <c r="P119" i="1"/>
  <c r="N119" i="1"/>
  <c r="AI118" i="1"/>
  <c r="AJ118" i="1"/>
  <c r="L118" i="1"/>
  <c r="AH118" i="1"/>
  <c r="AE118" i="1"/>
  <c r="AF118" i="1"/>
  <c r="AD118" i="1"/>
  <c r="AA118" i="1"/>
  <c r="AB118" i="1"/>
  <c r="Z118" i="1"/>
  <c r="W118" i="1"/>
  <c r="X118" i="1"/>
  <c r="V118" i="1"/>
  <c r="S118" i="1"/>
  <c r="T118" i="1"/>
  <c r="R118" i="1"/>
  <c r="O118" i="1"/>
  <c r="P118" i="1"/>
  <c r="N118" i="1"/>
  <c r="AI117" i="1"/>
  <c r="AJ117" i="1"/>
  <c r="L117" i="1"/>
  <c r="AH117" i="1"/>
  <c r="AE117" i="1"/>
  <c r="AF117" i="1"/>
  <c r="AD117" i="1"/>
  <c r="AA117" i="1"/>
  <c r="AB117" i="1"/>
  <c r="Z117" i="1"/>
  <c r="W117" i="1"/>
  <c r="X117" i="1"/>
  <c r="V117" i="1"/>
  <c r="S117" i="1"/>
  <c r="T117" i="1"/>
  <c r="R117" i="1"/>
  <c r="O117" i="1"/>
  <c r="P117" i="1"/>
  <c r="N117" i="1"/>
  <c r="AI116" i="1"/>
  <c r="AJ116" i="1"/>
  <c r="L116" i="1"/>
  <c r="AH116" i="1"/>
  <c r="AE116" i="1"/>
  <c r="AF116" i="1"/>
  <c r="AD116" i="1"/>
  <c r="AA116" i="1"/>
  <c r="AB116" i="1"/>
  <c r="Z116" i="1"/>
  <c r="W116" i="1"/>
  <c r="X116" i="1"/>
  <c r="V116" i="1"/>
  <c r="S116" i="1"/>
  <c r="T116" i="1"/>
  <c r="R116" i="1"/>
  <c r="O116" i="1"/>
  <c r="P116" i="1"/>
  <c r="N116" i="1"/>
  <c r="AI115" i="1"/>
  <c r="AJ115" i="1"/>
  <c r="L115" i="1"/>
  <c r="AH115" i="1"/>
  <c r="AE115" i="1"/>
  <c r="AF115" i="1"/>
  <c r="AD115" i="1"/>
  <c r="AA115" i="1"/>
  <c r="AB115" i="1"/>
  <c r="Z115" i="1"/>
  <c r="W115" i="1"/>
  <c r="X115" i="1"/>
  <c r="V115" i="1"/>
  <c r="S115" i="1"/>
  <c r="T115" i="1"/>
  <c r="R115" i="1"/>
  <c r="O115" i="1"/>
  <c r="P115" i="1"/>
  <c r="N115" i="1"/>
  <c r="AI114" i="1"/>
  <c r="AJ114" i="1"/>
  <c r="L114" i="1"/>
  <c r="AH114" i="1"/>
  <c r="AE114" i="1"/>
  <c r="AF114" i="1"/>
  <c r="AD114" i="1"/>
  <c r="AA114" i="1"/>
  <c r="AB114" i="1"/>
  <c r="Z114" i="1"/>
  <c r="W114" i="1"/>
  <c r="X114" i="1"/>
  <c r="V114" i="1"/>
  <c r="S114" i="1"/>
  <c r="T114" i="1"/>
  <c r="R114" i="1"/>
  <c r="O114" i="1"/>
  <c r="P114" i="1"/>
  <c r="N114" i="1"/>
  <c r="AI113" i="1"/>
  <c r="AJ113" i="1"/>
  <c r="L113" i="1"/>
  <c r="AH113" i="1"/>
  <c r="AE113" i="1"/>
  <c r="AF113" i="1"/>
  <c r="AD113" i="1"/>
  <c r="AA113" i="1"/>
  <c r="AB113" i="1"/>
  <c r="Z113" i="1"/>
  <c r="W113" i="1"/>
  <c r="X113" i="1"/>
  <c r="V113" i="1"/>
  <c r="S113" i="1"/>
  <c r="T113" i="1"/>
  <c r="R113" i="1"/>
  <c r="O113" i="1"/>
  <c r="P113" i="1"/>
  <c r="N113" i="1"/>
  <c r="AI112" i="1"/>
  <c r="AJ112" i="1"/>
  <c r="L112" i="1"/>
  <c r="AH112" i="1"/>
  <c r="AE112" i="1"/>
  <c r="AF112" i="1"/>
  <c r="AD112" i="1"/>
  <c r="AA112" i="1"/>
  <c r="AB112" i="1"/>
  <c r="Z112" i="1"/>
  <c r="W112" i="1"/>
  <c r="X112" i="1"/>
  <c r="V112" i="1"/>
  <c r="S112" i="1"/>
  <c r="T112" i="1"/>
  <c r="R112" i="1"/>
  <c r="O112" i="1"/>
  <c r="P112" i="1"/>
  <c r="N112" i="1"/>
  <c r="AI111" i="1"/>
  <c r="AJ111" i="1"/>
  <c r="L111" i="1"/>
  <c r="AH111" i="1"/>
  <c r="AE111" i="1"/>
  <c r="AF111" i="1"/>
  <c r="AD111" i="1"/>
  <c r="AA111" i="1"/>
  <c r="AB111" i="1"/>
  <c r="Z111" i="1"/>
  <c r="W111" i="1"/>
  <c r="X111" i="1"/>
  <c r="V111" i="1"/>
  <c r="S111" i="1"/>
  <c r="T111" i="1"/>
  <c r="R111" i="1"/>
  <c r="O111" i="1"/>
  <c r="P111" i="1"/>
  <c r="N111" i="1"/>
  <c r="AI110" i="1"/>
  <c r="AJ110" i="1"/>
  <c r="L110" i="1"/>
  <c r="AH110" i="1"/>
  <c r="AE110" i="1"/>
  <c r="AF110" i="1"/>
  <c r="AD110" i="1"/>
  <c r="AA110" i="1"/>
  <c r="AB110" i="1"/>
  <c r="Z110" i="1"/>
  <c r="W110" i="1"/>
  <c r="X110" i="1"/>
  <c r="V110" i="1"/>
  <c r="S110" i="1"/>
  <c r="T110" i="1"/>
  <c r="R110" i="1"/>
  <c r="O110" i="1"/>
  <c r="P110" i="1"/>
  <c r="N110" i="1"/>
  <c r="AI109" i="1"/>
  <c r="AJ109" i="1"/>
  <c r="L109" i="1"/>
  <c r="AH109" i="1"/>
  <c r="AE109" i="1"/>
  <c r="AF109" i="1"/>
  <c r="AD109" i="1"/>
  <c r="AA109" i="1"/>
  <c r="AB109" i="1"/>
  <c r="Z109" i="1"/>
  <c r="W109" i="1"/>
  <c r="X109" i="1"/>
  <c r="V109" i="1"/>
  <c r="S109" i="1"/>
  <c r="T109" i="1"/>
  <c r="R109" i="1"/>
  <c r="O109" i="1"/>
  <c r="P109" i="1"/>
  <c r="N109" i="1"/>
  <c r="AI108" i="1"/>
  <c r="AJ108" i="1"/>
  <c r="L108" i="1"/>
  <c r="AH108" i="1"/>
  <c r="AE108" i="1"/>
  <c r="AF108" i="1"/>
  <c r="AD108" i="1"/>
  <c r="AA108" i="1"/>
  <c r="AB108" i="1"/>
  <c r="Z108" i="1"/>
  <c r="W108" i="1"/>
  <c r="X108" i="1"/>
  <c r="V108" i="1"/>
  <c r="S108" i="1"/>
  <c r="T108" i="1"/>
  <c r="R108" i="1"/>
  <c r="O108" i="1"/>
  <c r="P108" i="1"/>
  <c r="N108" i="1"/>
  <c r="AI107" i="1"/>
  <c r="AJ107" i="1"/>
  <c r="L107" i="1"/>
  <c r="AH107" i="1"/>
  <c r="AE107" i="1"/>
  <c r="AF107" i="1"/>
  <c r="AD107" i="1"/>
  <c r="AA107" i="1"/>
  <c r="AB107" i="1"/>
  <c r="Z107" i="1"/>
  <c r="W107" i="1"/>
  <c r="X107" i="1"/>
  <c r="V107" i="1"/>
  <c r="S107" i="1"/>
  <c r="T107" i="1"/>
  <c r="R107" i="1"/>
  <c r="O107" i="1"/>
  <c r="P107" i="1"/>
  <c r="N107" i="1"/>
  <c r="AI106" i="1"/>
  <c r="AJ106" i="1"/>
  <c r="L106" i="1"/>
  <c r="AH106" i="1"/>
  <c r="AE106" i="1"/>
  <c r="AF106" i="1"/>
  <c r="AD106" i="1"/>
  <c r="AA106" i="1"/>
  <c r="AB106" i="1"/>
  <c r="Z106" i="1"/>
  <c r="W106" i="1"/>
  <c r="X106" i="1"/>
  <c r="V106" i="1"/>
  <c r="S106" i="1"/>
  <c r="T106" i="1"/>
  <c r="R106" i="1"/>
  <c r="O106" i="1"/>
  <c r="P106" i="1"/>
  <c r="N106" i="1"/>
  <c r="AI105" i="1"/>
  <c r="AJ105" i="1"/>
  <c r="L105" i="1"/>
  <c r="AH105" i="1"/>
  <c r="AE105" i="1"/>
  <c r="AF105" i="1"/>
  <c r="AD105" i="1"/>
  <c r="AA105" i="1"/>
  <c r="AB105" i="1"/>
  <c r="Z105" i="1"/>
  <c r="W105" i="1"/>
  <c r="X105" i="1"/>
  <c r="V105" i="1"/>
  <c r="S105" i="1"/>
  <c r="T105" i="1"/>
  <c r="R105" i="1"/>
  <c r="O105" i="1"/>
  <c r="P105" i="1"/>
  <c r="N105" i="1"/>
  <c r="AI104" i="1"/>
  <c r="AJ104" i="1"/>
  <c r="L104" i="1"/>
  <c r="AH104" i="1"/>
  <c r="AE104" i="1"/>
  <c r="AF104" i="1"/>
  <c r="AD104" i="1"/>
  <c r="AA104" i="1"/>
  <c r="AB104" i="1"/>
  <c r="Z104" i="1"/>
  <c r="W104" i="1"/>
  <c r="X104" i="1"/>
  <c r="V104" i="1"/>
  <c r="S104" i="1"/>
  <c r="T104" i="1"/>
  <c r="R104" i="1"/>
  <c r="O104" i="1"/>
  <c r="P104" i="1"/>
  <c r="N104" i="1"/>
  <c r="AI103" i="1"/>
  <c r="AJ103" i="1"/>
  <c r="L103" i="1"/>
  <c r="AH103" i="1"/>
  <c r="AE103" i="1"/>
  <c r="AF103" i="1"/>
  <c r="AD103" i="1"/>
  <c r="AA103" i="1"/>
  <c r="AB103" i="1"/>
  <c r="Z103" i="1"/>
  <c r="W103" i="1"/>
  <c r="X103" i="1"/>
  <c r="V103" i="1"/>
  <c r="S103" i="1"/>
  <c r="T103" i="1"/>
  <c r="R103" i="1"/>
  <c r="O103" i="1"/>
  <c r="P103" i="1"/>
  <c r="N103" i="1"/>
  <c r="AI102" i="1"/>
  <c r="AJ102" i="1"/>
  <c r="L102" i="1"/>
  <c r="AH102" i="1"/>
  <c r="AE102" i="1"/>
  <c r="AF102" i="1"/>
  <c r="AD102" i="1"/>
  <c r="AA102" i="1"/>
  <c r="AB102" i="1"/>
  <c r="Z102" i="1"/>
  <c r="W102" i="1"/>
  <c r="X102" i="1"/>
  <c r="V102" i="1"/>
  <c r="S102" i="1"/>
  <c r="T102" i="1"/>
  <c r="R102" i="1"/>
  <c r="O102" i="1"/>
  <c r="P102" i="1"/>
  <c r="N102" i="1"/>
  <c r="AI101" i="1"/>
  <c r="AJ101" i="1"/>
  <c r="L101" i="1"/>
  <c r="AH101" i="1"/>
  <c r="AE101" i="1"/>
  <c r="AF101" i="1"/>
  <c r="AD101" i="1"/>
  <c r="AA101" i="1"/>
  <c r="AB101" i="1"/>
  <c r="Z101" i="1"/>
  <c r="W101" i="1"/>
  <c r="X101" i="1"/>
  <c r="V101" i="1"/>
  <c r="S101" i="1"/>
  <c r="T101" i="1"/>
  <c r="R101" i="1"/>
  <c r="O101" i="1"/>
  <c r="P101" i="1"/>
  <c r="N101" i="1"/>
  <c r="AI100" i="1"/>
  <c r="AJ100" i="1"/>
  <c r="L100" i="1"/>
  <c r="AH100" i="1"/>
  <c r="AE100" i="1"/>
  <c r="AF100" i="1"/>
  <c r="AD100" i="1"/>
  <c r="AA100" i="1"/>
  <c r="AB100" i="1"/>
  <c r="Z100" i="1"/>
  <c r="W100" i="1"/>
  <c r="X100" i="1"/>
  <c r="V100" i="1"/>
  <c r="S100" i="1"/>
  <c r="T100" i="1"/>
  <c r="R100" i="1"/>
  <c r="O100" i="1"/>
  <c r="P100" i="1"/>
  <c r="N100" i="1"/>
  <c r="AI99" i="1"/>
  <c r="AJ99" i="1"/>
  <c r="L99" i="1"/>
  <c r="AH99" i="1"/>
  <c r="AE99" i="1"/>
  <c r="AF99" i="1"/>
  <c r="AD99" i="1"/>
  <c r="AA99" i="1"/>
  <c r="AB99" i="1"/>
  <c r="Z99" i="1"/>
  <c r="W99" i="1"/>
  <c r="X99" i="1"/>
  <c r="V99" i="1"/>
  <c r="S99" i="1"/>
  <c r="T99" i="1"/>
  <c r="R99" i="1"/>
  <c r="O99" i="1"/>
  <c r="P99" i="1"/>
  <c r="N99" i="1"/>
  <c r="AI98" i="1"/>
  <c r="AJ98" i="1"/>
  <c r="L98" i="1"/>
  <c r="AH98" i="1"/>
  <c r="AE98" i="1"/>
  <c r="AF98" i="1"/>
  <c r="AD98" i="1"/>
  <c r="AA98" i="1"/>
  <c r="AB98" i="1"/>
  <c r="Z98" i="1"/>
  <c r="W98" i="1"/>
  <c r="X98" i="1"/>
  <c r="V98" i="1"/>
  <c r="S98" i="1"/>
  <c r="T98" i="1"/>
  <c r="R98" i="1"/>
  <c r="O98" i="1"/>
  <c r="P98" i="1"/>
  <c r="N98" i="1"/>
  <c r="AI97" i="1"/>
  <c r="AJ97" i="1"/>
  <c r="L97" i="1"/>
  <c r="AH97" i="1"/>
  <c r="AE97" i="1"/>
  <c r="AF97" i="1"/>
  <c r="AD97" i="1"/>
  <c r="AA97" i="1"/>
  <c r="AB97" i="1"/>
  <c r="Z97" i="1"/>
  <c r="W97" i="1"/>
  <c r="X97" i="1"/>
  <c r="V97" i="1"/>
  <c r="S97" i="1"/>
  <c r="T97" i="1"/>
  <c r="R97" i="1"/>
  <c r="O97" i="1"/>
  <c r="P97" i="1"/>
  <c r="N97" i="1"/>
  <c r="AI96" i="1"/>
  <c r="AJ96" i="1"/>
  <c r="L96" i="1"/>
  <c r="AH96" i="1"/>
  <c r="AE96" i="1"/>
  <c r="AF96" i="1"/>
  <c r="AD96" i="1"/>
  <c r="AA96" i="1"/>
  <c r="AB96" i="1"/>
  <c r="Z96" i="1"/>
  <c r="W96" i="1"/>
  <c r="X96" i="1"/>
  <c r="V96" i="1"/>
  <c r="S96" i="1"/>
  <c r="T96" i="1"/>
  <c r="R96" i="1"/>
  <c r="O96" i="1"/>
  <c r="P96" i="1"/>
  <c r="N96" i="1"/>
  <c r="AI95" i="1"/>
  <c r="AJ95" i="1"/>
  <c r="L95" i="1"/>
  <c r="AH95" i="1"/>
  <c r="AE95" i="1"/>
  <c r="AF95" i="1"/>
  <c r="AD95" i="1"/>
  <c r="AA95" i="1"/>
  <c r="AB95" i="1"/>
  <c r="Z95" i="1"/>
  <c r="W95" i="1"/>
  <c r="X95" i="1"/>
  <c r="V95" i="1"/>
  <c r="S95" i="1"/>
  <c r="T95" i="1"/>
  <c r="R95" i="1"/>
  <c r="O95" i="1"/>
  <c r="P95" i="1"/>
  <c r="N95" i="1"/>
  <c r="AI94" i="1"/>
  <c r="AJ94" i="1"/>
  <c r="L94" i="1"/>
  <c r="M94" i="1"/>
  <c r="AH94" i="1"/>
  <c r="AE94" i="1"/>
  <c r="AF94" i="1"/>
  <c r="AD94" i="1"/>
  <c r="AA94" i="1"/>
  <c r="AB94" i="1"/>
  <c r="Z94" i="1"/>
  <c r="W94" i="1"/>
  <c r="X94" i="1"/>
  <c r="V94" i="1"/>
  <c r="S94" i="1"/>
  <c r="T94" i="1"/>
  <c r="R94" i="1"/>
  <c r="O94" i="1"/>
  <c r="P94" i="1"/>
  <c r="N94" i="1"/>
  <c r="AI93" i="1"/>
  <c r="AJ93" i="1"/>
  <c r="L93" i="1"/>
  <c r="M93" i="1"/>
  <c r="AH93" i="1"/>
  <c r="AE93" i="1"/>
  <c r="AF93" i="1"/>
  <c r="AD93" i="1"/>
  <c r="AA93" i="1"/>
  <c r="AB93" i="1"/>
  <c r="Z93" i="1"/>
  <c r="W93" i="1"/>
  <c r="X93" i="1"/>
  <c r="V93" i="1"/>
  <c r="S93" i="1"/>
  <c r="T93" i="1"/>
  <c r="R93" i="1"/>
  <c r="O93" i="1"/>
  <c r="P93" i="1"/>
  <c r="N93" i="1"/>
  <c r="AI92" i="1"/>
  <c r="AJ92" i="1"/>
  <c r="L92" i="1"/>
  <c r="M92" i="1"/>
  <c r="AH92" i="1"/>
  <c r="AE92" i="1"/>
  <c r="AF92" i="1"/>
  <c r="AD92" i="1"/>
  <c r="AA92" i="1"/>
  <c r="AB92" i="1"/>
  <c r="Z92" i="1"/>
  <c r="W92" i="1"/>
  <c r="X92" i="1"/>
  <c r="V92" i="1"/>
  <c r="S92" i="1"/>
  <c r="T92" i="1"/>
  <c r="R92" i="1"/>
  <c r="O92" i="1"/>
  <c r="P92" i="1"/>
  <c r="N92" i="1"/>
  <c r="AI91" i="1"/>
  <c r="AJ91" i="1"/>
  <c r="L91" i="1"/>
  <c r="M91" i="1"/>
  <c r="AH91" i="1"/>
  <c r="AE91" i="1"/>
  <c r="AF91" i="1"/>
  <c r="AD91" i="1"/>
  <c r="AA91" i="1"/>
  <c r="AB91" i="1"/>
  <c r="Z91" i="1"/>
  <c r="W91" i="1"/>
  <c r="X91" i="1"/>
  <c r="V91" i="1"/>
  <c r="S91" i="1"/>
  <c r="T91" i="1"/>
  <c r="R91" i="1"/>
  <c r="O91" i="1"/>
  <c r="P91" i="1"/>
  <c r="N91" i="1"/>
  <c r="AI90" i="1"/>
  <c r="AJ90" i="1"/>
  <c r="L90" i="1"/>
  <c r="M90" i="1"/>
  <c r="AH90" i="1"/>
  <c r="AE90" i="1"/>
  <c r="AF90" i="1"/>
  <c r="AD90" i="1"/>
  <c r="AA90" i="1"/>
  <c r="AB90" i="1"/>
  <c r="Z90" i="1"/>
  <c r="W90" i="1"/>
  <c r="X90" i="1"/>
  <c r="V90" i="1"/>
  <c r="S90" i="1"/>
  <c r="T90" i="1"/>
  <c r="R90" i="1"/>
  <c r="O90" i="1"/>
  <c r="P90" i="1"/>
  <c r="N90" i="1"/>
  <c r="AI89" i="1"/>
  <c r="AJ89" i="1"/>
  <c r="L89" i="1"/>
  <c r="M89" i="1"/>
  <c r="AH89" i="1"/>
  <c r="AE89" i="1"/>
  <c r="AF89" i="1"/>
  <c r="AD89" i="1"/>
  <c r="AA89" i="1"/>
  <c r="AB89" i="1"/>
  <c r="Z89" i="1"/>
  <c r="W89" i="1"/>
  <c r="X89" i="1"/>
  <c r="V89" i="1"/>
  <c r="S89" i="1"/>
  <c r="T89" i="1"/>
  <c r="R89" i="1"/>
  <c r="O89" i="1"/>
  <c r="P89" i="1"/>
  <c r="N89" i="1"/>
  <c r="AI88" i="1"/>
  <c r="AJ88" i="1"/>
  <c r="AE88" i="1"/>
  <c r="AF88" i="1"/>
  <c r="AA88" i="1"/>
  <c r="AB88" i="1"/>
  <c r="W88" i="1"/>
  <c r="X88" i="1"/>
  <c r="S88" i="1"/>
  <c r="T88" i="1"/>
  <c r="O88" i="1"/>
  <c r="P88" i="1"/>
  <c r="AI87" i="1"/>
  <c r="AJ87" i="1"/>
  <c r="AE87" i="1"/>
  <c r="AF87" i="1"/>
  <c r="AA87" i="1"/>
  <c r="AB87" i="1"/>
  <c r="W87" i="1"/>
  <c r="X87" i="1"/>
  <c r="S87" i="1"/>
  <c r="T87" i="1"/>
  <c r="O87" i="1"/>
  <c r="P87" i="1"/>
  <c r="AI86" i="1"/>
  <c r="AJ86" i="1"/>
  <c r="AE86" i="1"/>
  <c r="AF86" i="1"/>
  <c r="AA86" i="1"/>
  <c r="AB86" i="1"/>
  <c r="W86" i="1"/>
  <c r="X86" i="1"/>
  <c r="S86" i="1"/>
  <c r="T86" i="1"/>
  <c r="O86" i="1"/>
  <c r="P86" i="1"/>
  <c r="AI85" i="1"/>
  <c r="AJ85" i="1"/>
  <c r="AE85" i="1"/>
  <c r="AF85" i="1"/>
  <c r="AA85" i="1"/>
  <c r="AB85" i="1"/>
  <c r="W85" i="1"/>
  <c r="X85" i="1"/>
  <c r="S85" i="1"/>
  <c r="T85" i="1"/>
  <c r="O85" i="1"/>
  <c r="P85" i="1"/>
  <c r="AI84" i="1"/>
  <c r="AJ84" i="1"/>
  <c r="AE84" i="1"/>
  <c r="AF84" i="1"/>
  <c r="AA84" i="1"/>
  <c r="AB84" i="1"/>
  <c r="W84" i="1"/>
  <c r="X84" i="1"/>
  <c r="S84" i="1"/>
  <c r="T84" i="1"/>
  <c r="O84" i="1"/>
  <c r="P84" i="1"/>
  <c r="AI83" i="1"/>
  <c r="AJ83" i="1"/>
  <c r="AE83" i="1"/>
  <c r="AF83" i="1"/>
  <c r="AA83" i="1"/>
  <c r="AB83" i="1"/>
  <c r="W83" i="1"/>
  <c r="X83" i="1"/>
  <c r="S83" i="1"/>
  <c r="T83" i="1"/>
  <c r="O83" i="1"/>
  <c r="P83" i="1"/>
  <c r="AI82" i="1"/>
  <c r="AJ82" i="1"/>
  <c r="AE82" i="1"/>
  <c r="AF82" i="1"/>
  <c r="AA82" i="1"/>
  <c r="AB82" i="1"/>
  <c r="W82" i="1"/>
  <c r="X82" i="1"/>
  <c r="S82" i="1"/>
  <c r="T82" i="1"/>
  <c r="O82" i="1"/>
  <c r="P82" i="1"/>
  <c r="AI81" i="1"/>
  <c r="AJ81" i="1"/>
  <c r="AE81" i="1"/>
  <c r="AF81" i="1"/>
  <c r="AA81" i="1"/>
  <c r="AB81" i="1"/>
  <c r="W81" i="1"/>
  <c r="X81" i="1"/>
  <c r="S81" i="1"/>
  <c r="T81" i="1"/>
  <c r="O81" i="1"/>
  <c r="P81" i="1"/>
  <c r="AI80" i="1"/>
  <c r="AJ80" i="1"/>
  <c r="AE80" i="1"/>
  <c r="AF80" i="1"/>
  <c r="AA80" i="1"/>
  <c r="AB80" i="1"/>
  <c r="W80" i="1"/>
  <c r="X80" i="1"/>
  <c r="S80" i="1"/>
  <c r="T80" i="1"/>
  <c r="O80" i="1"/>
  <c r="P80" i="1"/>
  <c r="AI79" i="1"/>
  <c r="AJ79" i="1"/>
  <c r="AE79" i="1"/>
  <c r="AF79" i="1"/>
  <c r="AA79" i="1"/>
  <c r="AB79" i="1"/>
  <c r="W79" i="1"/>
  <c r="X79" i="1"/>
  <c r="S79" i="1"/>
  <c r="T79" i="1"/>
  <c r="O79" i="1"/>
  <c r="P79" i="1"/>
  <c r="AI78" i="1"/>
  <c r="AJ78" i="1"/>
  <c r="AE78" i="1"/>
  <c r="AF78" i="1"/>
  <c r="AA78" i="1"/>
  <c r="AB78" i="1"/>
  <c r="W78" i="1"/>
  <c r="X78" i="1"/>
  <c r="S78" i="1"/>
  <c r="T78" i="1"/>
  <c r="O78" i="1"/>
  <c r="P78" i="1"/>
  <c r="AI77" i="1"/>
  <c r="AJ77" i="1"/>
  <c r="AE77" i="1"/>
  <c r="AF77" i="1"/>
  <c r="AA77" i="1"/>
  <c r="AB77" i="1"/>
  <c r="W77" i="1"/>
  <c r="X77" i="1"/>
  <c r="S77" i="1"/>
  <c r="T77" i="1"/>
  <c r="O77" i="1"/>
  <c r="P77" i="1"/>
  <c r="AI76" i="1"/>
  <c r="AJ76" i="1"/>
  <c r="AE76" i="1"/>
  <c r="AF76" i="1"/>
  <c r="AA76" i="1"/>
  <c r="AB76" i="1"/>
  <c r="W76" i="1"/>
  <c r="X76" i="1"/>
  <c r="S76" i="1"/>
  <c r="T76" i="1"/>
  <c r="O76" i="1"/>
  <c r="P76" i="1"/>
  <c r="AI75" i="1"/>
  <c r="AJ75" i="1"/>
  <c r="AE75" i="1"/>
  <c r="AF75" i="1"/>
  <c r="AA75" i="1"/>
  <c r="AB75" i="1"/>
  <c r="W75" i="1"/>
  <c r="X75" i="1"/>
  <c r="S75" i="1"/>
  <c r="T75" i="1"/>
  <c r="O75" i="1"/>
  <c r="P75" i="1"/>
  <c r="AI74" i="1"/>
  <c r="AJ74" i="1"/>
  <c r="AE74" i="1"/>
  <c r="AF74" i="1"/>
  <c r="AA74" i="1"/>
  <c r="AB74" i="1"/>
  <c r="W74" i="1"/>
  <c r="X74" i="1"/>
  <c r="S74" i="1"/>
  <c r="T74" i="1"/>
  <c r="O74" i="1"/>
  <c r="P74" i="1"/>
  <c r="AI73" i="1"/>
  <c r="AJ73" i="1"/>
  <c r="AE73" i="1"/>
  <c r="AF73" i="1"/>
  <c r="AA73" i="1"/>
  <c r="AB73" i="1"/>
  <c r="W73" i="1"/>
  <c r="X73" i="1"/>
  <c r="S73" i="1"/>
  <c r="T73" i="1"/>
  <c r="O73" i="1"/>
  <c r="P73" i="1"/>
  <c r="AI72" i="1"/>
  <c r="AJ72" i="1"/>
  <c r="AE72" i="1"/>
  <c r="AF72" i="1"/>
  <c r="AA72" i="1"/>
  <c r="AB72" i="1"/>
  <c r="W72" i="1"/>
  <c r="X72" i="1"/>
  <c r="S72" i="1"/>
  <c r="T72" i="1"/>
  <c r="O72" i="1"/>
  <c r="P72" i="1"/>
  <c r="AI71" i="1"/>
  <c r="AJ71" i="1"/>
  <c r="AE71" i="1"/>
  <c r="AF71" i="1"/>
  <c r="AA71" i="1"/>
  <c r="AB71" i="1"/>
  <c r="W71" i="1"/>
  <c r="X71" i="1"/>
  <c r="S71" i="1"/>
  <c r="T71" i="1"/>
  <c r="O71" i="1"/>
  <c r="P71" i="1"/>
  <c r="AI70" i="1"/>
  <c r="AJ70" i="1"/>
  <c r="AE70" i="1"/>
  <c r="AF70" i="1"/>
  <c r="AA70" i="1"/>
  <c r="AB70" i="1"/>
  <c r="W70" i="1"/>
  <c r="X70" i="1"/>
  <c r="S70" i="1"/>
  <c r="T70" i="1"/>
  <c r="O70" i="1"/>
  <c r="P70" i="1"/>
  <c r="AI69" i="1"/>
  <c r="AJ69" i="1"/>
  <c r="AE69" i="1"/>
  <c r="AF69" i="1"/>
  <c r="AA69" i="1"/>
  <c r="AB69" i="1"/>
  <c r="W69" i="1"/>
  <c r="X69" i="1"/>
  <c r="S69" i="1"/>
  <c r="T69" i="1"/>
  <c r="O69" i="1"/>
  <c r="P69" i="1"/>
  <c r="AI68" i="1"/>
  <c r="AJ68" i="1"/>
  <c r="AE68" i="1"/>
  <c r="AF68" i="1"/>
  <c r="AA68" i="1"/>
  <c r="AB68" i="1"/>
  <c r="W68" i="1"/>
  <c r="X68" i="1"/>
  <c r="S68" i="1"/>
  <c r="T68" i="1"/>
  <c r="O68" i="1"/>
  <c r="P68" i="1"/>
  <c r="AI67" i="1"/>
  <c r="AJ67" i="1"/>
  <c r="AE67" i="1"/>
  <c r="AF67" i="1"/>
  <c r="AA67" i="1"/>
  <c r="AB67" i="1"/>
  <c r="W67" i="1"/>
  <c r="X67" i="1"/>
  <c r="S67" i="1"/>
  <c r="T67" i="1"/>
  <c r="O67" i="1"/>
  <c r="P67" i="1"/>
  <c r="AI66" i="1"/>
  <c r="AJ66" i="1"/>
  <c r="AE66" i="1"/>
  <c r="AF66" i="1"/>
  <c r="AA66" i="1"/>
  <c r="AB66" i="1"/>
  <c r="W66" i="1"/>
  <c r="X66" i="1"/>
  <c r="S66" i="1"/>
  <c r="T66" i="1"/>
  <c r="O66" i="1"/>
  <c r="P66" i="1"/>
  <c r="AI65" i="1"/>
  <c r="AJ65" i="1"/>
  <c r="AE65" i="1"/>
  <c r="AF65" i="1"/>
  <c r="AA65" i="1"/>
  <c r="AB65" i="1"/>
  <c r="W65" i="1"/>
  <c r="X65" i="1"/>
  <c r="S65" i="1"/>
  <c r="T65" i="1"/>
  <c r="O65" i="1"/>
  <c r="P65" i="1"/>
  <c r="AI64" i="1"/>
  <c r="AJ64" i="1"/>
  <c r="AE64" i="1"/>
  <c r="AF64" i="1"/>
  <c r="AA64" i="1"/>
  <c r="AB64" i="1"/>
  <c r="W64" i="1"/>
  <c r="X64" i="1"/>
  <c r="S64" i="1"/>
  <c r="T64" i="1"/>
  <c r="O64" i="1"/>
  <c r="P64" i="1"/>
  <c r="AI63" i="1"/>
  <c r="AJ63" i="1"/>
  <c r="AE63" i="1"/>
  <c r="AF63" i="1"/>
  <c r="AA63" i="1"/>
  <c r="AB63" i="1"/>
  <c r="W63" i="1"/>
  <c r="X63" i="1"/>
  <c r="S63" i="1"/>
  <c r="T63" i="1"/>
  <c r="O63" i="1"/>
  <c r="P63" i="1"/>
  <c r="AI62" i="1"/>
  <c r="AJ62" i="1"/>
  <c r="AE62" i="1"/>
  <c r="AF62" i="1"/>
  <c r="AA62" i="1"/>
  <c r="AB62" i="1"/>
  <c r="W62" i="1"/>
  <c r="X62" i="1"/>
  <c r="S62" i="1"/>
  <c r="T62" i="1"/>
  <c r="O62" i="1"/>
  <c r="P62" i="1"/>
  <c r="AI61" i="1"/>
  <c r="AJ61" i="1"/>
  <c r="AE61" i="1"/>
  <c r="AF61" i="1"/>
  <c r="AA61" i="1"/>
  <c r="AB61" i="1"/>
  <c r="W61" i="1"/>
  <c r="X61" i="1"/>
  <c r="S61" i="1"/>
  <c r="T61" i="1"/>
  <c r="O61" i="1"/>
  <c r="P61" i="1"/>
  <c r="AI60" i="1"/>
  <c r="AJ60" i="1"/>
  <c r="AE60" i="1"/>
  <c r="AF60" i="1"/>
  <c r="AA60" i="1"/>
  <c r="AB60" i="1"/>
  <c r="W60" i="1"/>
  <c r="X60" i="1"/>
  <c r="S60" i="1"/>
  <c r="T60" i="1"/>
  <c r="O60" i="1"/>
  <c r="P60" i="1"/>
  <c r="AI59" i="1"/>
  <c r="AJ59" i="1"/>
  <c r="AE59" i="1"/>
  <c r="AF59" i="1"/>
  <c r="AA59" i="1"/>
  <c r="AB59" i="1"/>
  <c r="W59" i="1"/>
  <c r="X59" i="1"/>
  <c r="S59" i="1"/>
  <c r="T59" i="1"/>
  <c r="O59" i="1"/>
  <c r="P59" i="1"/>
  <c r="AI58" i="1"/>
  <c r="AJ58" i="1"/>
  <c r="AE58" i="1"/>
  <c r="AF58" i="1"/>
  <c r="AA58" i="1"/>
  <c r="AB58" i="1"/>
  <c r="W58" i="1"/>
  <c r="X58" i="1"/>
  <c r="S58" i="1"/>
  <c r="T58" i="1"/>
  <c r="O58" i="1"/>
  <c r="P58" i="1"/>
  <c r="AI57" i="1"/>
  <c r="AJ57" i="1"/>
  <c r="AE57" i="1"/>
  <c r="AF57" i="1"/>
  <c r="AA57" i="1"/>
  <c r="AB57" i="1"/>
  <c r="W57" i="1"/>
  <c r="X57" i="1"/>
  <c r="S57" i="1"/>
  <c r="T57" i="1"/>
  <c r="O57" i="1"/>
  <c r="P57" i="1"/>
  <c r="AI56" i="1"/>
  <c r="AJ56" i="1"/>
  <c r="AE56" i="1"/>
  <c r="AF56" i="1"/>
  <c r="AA56" i="1"/>
  <c r="AB56" i="1"/>
  <c r="W56" i="1"/>
  <c r="X56" i="1"/>
  <c r="S56" i="1"/>
  <c r="T56" i="1"/>
  <c r="O56" i="1"/>
  <c r="P56" i="1"/>
  <c r="AI55" i="1"/>
  <c r="AJ55" i="1"/>
  <c r="AE55" i="1"/>
  <c r="AF55" i="1"/>
  <c r="AA55" i="1"/>
  <c r="AB55" i="1"/>
  <c r="W55" i="1"/>
  <c r="X55" i="1"/>
  <c r="S55" i="1"/>
  <c r="T55" i="1"/>
  <c r="O55" i="1"/>
  <c r="P55" i="1"/>
  <c r="AI54" i="1"/>
  <c r="AJ54" i="1"/>
  <c r="AE54" i="1"/>
  <c r="AF54" i="1"/>
  <c r="AA54" i="1"/>
  <c r="AB54" i="1"/>
  <c r="W54" i="1"/>
  <c r="X54" i="1"/>
  <c r="S54" i="1"/>
  <c r="T54" i="1"/>
  <c r="O54" i="1"/>
  <c r="P54" i="1"/>
  <c r="AI53" i="1"/>
  <c r="AJ53" i="1"/>
  <c r="AE53" i="1"/>
  <c r="AF53" i="1"/>
  <c r="AA53" i="1"/>
  <c r="AB53" i="1"/>
  <c r="W53" i="1"/>
  <c r="X53" i="1"/>
  <c r="S53" i="1"/>
  <c r="T53" i="1"/>
  <c r="O53" i="1"/>
  <c r="P53" i="1"/>
  <c r="AI9" i="1"/>
  <c r="AJ9" i="1"/>
  <c r="AI10" i="1"/>
  <c r="AJ10" i="1"/>
  <c r="AI11" i="1"/>
  <c r="AJ11" i="1"/>
  <c r="AI12" i="1"/>
  <c r="AJ12" i="1"/>
  <c r="AI13" i="1"/>
  <c r="AJ13" i="1"/>
  <c r="AI14" i="1"/>
  <c r="AJ14" i="1"/>
  <c r="AI15" i="1"/>
  <c r="AJ15" i="1"/>
  <c r="AI16" i="1"/>
  <c r="AJ16" i="1"/>
  <c r="AI17" i="1"/>
  <c r="AJ17" i="1"/>
  <c r="AI18" i="1"/>
  <c r="AJ18" i="1"/>
  <c r="AI19" i="1"/>
  <c r="AJ19" i="1"/>
  <c r="AI20" i="1"/>
  <c r="AJ20" i="1"/>
  <c r="AI21" i="1"/>
  <c r="AJ21" i="1"/>
  <c r="AI22" i="1"/>
  <c r="AJ22" i="1"/>
  <c r="AI23" i="1"/>
  <c r="AJ23" i="1"/>
  <c r="AI24" i="1"/>
  <c r="AJ24" i="1"/>
  <c r="AI25" i="1"/>
  <c r="AJ25" i="1"/>
  <c r="AI26" i="1"/>
  <c r="AJ26" i="1"/>
  <c r="AI27" i="1"/>
  <c r="AJ27" i="1"/>
  <c r="AI28" i="1"/>
  <c r="AJ28" i="1"/>
  <c r="AI29" i="1"/>
  <c r="AJ29" i="1"/>
  <c r="AI30" i="1"/>
  <c r="AJ30" i="1"/>
  <c r="AI31" i="1"/>
  <c r="AJ31" i="1"/>
  <c r="AI32" i="1"/>
  <c r="AJ32" i="1"/>
  <c r="AI33" i="1"/>
  <c r="AJ33" i="1"/>
  <c r="AI34" i="1"/>
  <c r="AJ34" i="1"/>
  <c r="AI35" i="1"/>
  <c r="AJ35" i="1"/>
  <c r="AI36" i="1"/>
  <c r="AJ36" i="1"/>
  <c r="AI37" i="1"/>
  <c r="AJ37" i="1"/>
  <c r="AI38" i="1"/>
  <c r="AJ38" i="1"/>
  <c r="AI39" i="1"/>
  <c r="AJ39" i="1"/>
  <c r="AI40" i="1"/>
  <c r="AJ40" i="1"/>
  <c r="AI41" i="1"/>
  <c r="AJ41" i="1"/>
  <c r="AI42" i="1"/>
  <c r="AJ42" i="1"/>
  <c r="AI43" i="1"/>
  <c r="AJ43" i="1"/>
  <c r="AI44" i="1"/>
  <c r="AJ44" i="1"/>
  <c r="AI45" i="1"/>
  <c r="AJ45" i="1"/>
  <c r="AI46" i="1"/>
  <c r="AJ46" i="1"/>
  <c r="AI47" i="1"/>
  <c r="AJ47" i="1"/>
  <c r="AI48" i="1"/>
  <c r="AJ48" i="1"/>
  <c r="AI49" i="1"/>
  <c r="AJ49" i="1"/>
  <c r="AI50" i="1"/>
  <c r="AJ50" i="1"/>
  <c r="AI51" i="1"/>
  <c r="AJ51" i="1"/>
  <c r="AI52" i="1"/>
  <c r="AJ52" i="1"/>
  <c r="BD52" i="1"/>
  <c r="BC52" i="1"/>
  <c r="AE9" i="1"/>
  <c r="AF9" i="1"/>
  <c r="AE10" i="1"/>
  <c r="AF10" i="1"/>
  <c r="AE11" i="1"/>
  <c r="AF11" i="1"/>
  <c r="AE12" i="1"/>
  <c r="AF12" i="1"/>
  <c r="AE13" i="1"/>
  <c r="AF13" i="1"/>
  <c r="AE14" i="1"/>
  <c r="AF14" i="1"/>
  <c r="AE15" i="1"/>
  <c r="AF15" i="1"/>
  <c r="AE16" i="1"/>
  <c r="AF16" i="1"/>
  <c r="AE17" i="1"/>
  <c r="AF17" i="1"/>
  <c r="AE18" i="1"/>
  <c r="AF18" i="1"/>
  <c r="AE19" i="1"/>
  <c r="AF19" i="1"/>
  <c r="AE20" i="1"/>
  <c r="AF20" i="1"/>
  <c r="AE21" i="1"/>
  <c r="AF21" i="1"/>
  <c r="AE22" i="1"/>
  <c r="AF22" i="1"/>
  <c r="AE23" i="1"/>
  <c r="AF23" i="1"/>
  <c r="AE24" i="1"/>
  <c r="AF24" i="1"/>
  <c r="AE25" i="1"/>
  <c r="AF25" i="1"/>
  <c r="AE26" i="1"/>
  <c r="AF26" i="1"/>
  <c r="AE27" i="1"/>
  <c r="AF27" i="1"/>
  <c r="AE28" i="1"/>
  <c r="AF28" i="1"/>
  <c r="AE29" i="1"/>
  <c r="AF29" i="1"/>
  <c r="AE30" i="1"/>
  <c r="AF30" i="1"/>
  <c r="AE31" i="1"/>
  <c r="AF31" i="1"/>
  <c r="AE32" i="1"/>
  <c r="AF32" i="1"/>
  <c r="AE33" i="1"/>
  <c r="AF33" i="1"/>
  <c r="AE34" i="1"/>
  <c r="AF34" i="1"/>
  <c r="AE35" i="1"/>
  <c r="AF35" i="1"/>
  <c r="AE36" i="1"/>
  <c r="AF36" i="1"/>
  <c r="AE37" i="1"/>
  <c r="AF37" i="1"/>
  <c r="AE38" i="1"/>
  <c r="AF38" i="1"/>
  <c r="AE39" i="1"/>
  <c r="AF39" i="1"/>
  <c r="AE40" i="1"/>
  <c r="AF40" i="1"/>
  <c r="AE41" i="1"/>
  <c r="AF41" i="1"/>
  <c r="AE42" i="1"/>
  <c r="AF42" i="1"/>
  <c r="AE43" i="1"/>
  <c r="AF43" i="1"/>
  <c r="AE44" i="1"/>
  <c r="AF44" i="1"/>
  <c r="AE45" i="1"/>
  <c r="AF45" i="1"/>
  <c r="AE46" i="1"/>
  <c r="AF46" i="1"/>
  <c r="AE47" i="1"/>
  <c r="AF47" i="1"/>
  <c r="AE48" i="1"/>
  <c r="AF48" i="1"/>
  <c r="AE49" i="1"/>
  <c r="AF49" i="1"/>
  <c r="AE50" i="1"/>
  <c r="AF50" i="1"/>
  <c r="AE51" i="1"/>
  <c r="AF51" i="1"/>
  <c r="AE52" i="1"/>
  <c r="AF52" i="1"/>
  <c r="BA52" i="1"/>
  <c r="AZ52" i="1"/>
  <c r="AA9" i="1"/>
  <c r="AB9" i="1"/>
  <c r="AA10" i="1"/>
  <c r="AB10" i="1"/>
  <c r="AA11" i="1"/>
  <c r="AB11" i="1"/>
  <c r="AA12" i="1"/>
  <c r="AB12" i="1"/>
  <c r="AA13" i="1"/>
  <c r="AB13" i="1"/>
  <c r="AA14" i="1"/>
  <c r="AB14" i="1"/>
  <c r="AA15" i="1"/>
  <c r="AB15" i="1"/>
  <c r="AA16" i="1"/>
  <c r="AB16" i="1"/>
  <c r="AA17" i="1"/>
  <c r="AB17" i="1"/>
  <c r="AA18" i="1"/>
  <c r="AB18" i="1"/>
  <c r="AA19" i="1"/>
  <c r="AB19" i="1"/>
  <c r="AA20" i="1"/>
  <c r="AB20" i="1"/>
  <c r="AA21" i="1"/>
  <c r="AB21" i="1"/>
  <c r="AA22" i="1"/>
  <c r="AB22" i="1"/>
  <c r="AA23" i="1"/>
  <c r="AB23" i="1"/>
  <c r="AA24" i="1"/>
  <c r="AB24" i="1"/>
  <c r="AA25" i="1"/>
  <c r="AB25" i="1"/>
  <c r="AA26" i="1"/>
  <c r="AB26" i="1"/>
  <c r="AA27" i="1"/>
  <c r="AB27" i="1"/>
  <c r="AA28" i="1"/>
  <c r="AB28" i="1"/>
  <c r="AA29" i="1"/>
  <c r="AB29" i="1"/>
  <c r="AA30" i="1"/>
  <c r="AB30" i="1"/>
  <c r="AA31" i="1"/>
  <c r="AB31" i="1"/>
  <c r="AA32" i="1"/>
  <c r="AB32" i="1"/>
  <c r="AA33" i="1"/>
  <c r="AB33" i="1"/>
  <c r="AA34" i="1"/>
  <c r="AB34" i="1"/>
  <c r="AA35" i="1"/>
  <c r="AB35" i="1"/>
  <c r="AA36" i="1"/>
  <c r="AB36" i="1"/>
  <c r="AA37" i="1"/>
  <c r="AB37" i="1"/>
  <c r="AA38" i="1"/>
  <c r="AB38" i="1"/>
  <c r="AA39" i="1"/>
  <c r="AB39" i="1"/>
  <c r="AA40" i="1"/>
  <c r="AB40" i="1"/>
  <c r="AA41" i="1"/>
  <c r="AB41" i="1"/>
  <c r="AA42" i="1"/>
  <c r="AB42" i="1"/>
  <c r="AA43" i="1"/>
  <c r="AB43" i="1"/>
  <c r="AA44" i="1"/>
  <c r="AB44" i="1"/>
  <c r="AA45" i="1"/>
  <c r="AB45" i="1"/>
  <c r="AA46" i="1"/>
  <c r="AB46" i="1"/>
  <c r="AA47" i="1"/>
  <c r="AB47" i="1"/>
  <c r="AA48" i="1"/>
  <c r="AB48" i="1"/>
  <c r="AA49" i="1"/>
  <c r="AB49" i="1"/>
  <c r="AA50" i="1"/>
  <c r="AB50" i="1"/>
  <c r="AA51" i="1"/>
  <c r="AB51" i="1"/>
  <c r="AA52" i="1"/>
  <c r="AB52" i="1"/>
  <c r="AX52" i="1"/>
  <c r="AW52" i="1"/>
  <c r="W9" i="1"/>
  <c r="X9" i="1"/>
  <c r="W10" i="1"/>
  <c r="X10" i="1"/>
  <c r="W11" i="1"/>
  <c r="X11" i="1"/>
  <c r="W12" i="1"/>
  <c r="X12" i="1"/>
  <c r="W13" i="1"/>
  <c r="X13" i="1"/>
  <c r="W14" i="1"/>
  <c r="X14" i="1"/>
  <c r="W15" i="1"/>
  <c r="X15" i="1"/>
  <c r="W16" i="1"/>
  <c r="X16" i="1"/>
  <c r="W17" i="1"/>
  <c r="X17" i="1"/>
  <c r="W18" i="1"/>
  <c r="X18" i="1"/>
  <c r="W19" i="1"/>
  <c r="X19" i="1"/>
  <c r="W20" i="1"/>
  <c r="X20" i="1"/>
  <c r="W21" i="1"/>
  <c r="X21" i="1"/>
  <c r="W22" i="1"/>
  <c r="X22" i="1"/>
  <c r="W23" i="1"/>
  <c r="X23" i="1"/>
  <c r="W24" i="1"/>
  <c r="X24" i="1"/>
  <c r="W25" i="1"/>
  <c r="X25" i="1"/>
  <c r="W26" i="1"/>
  <c r="X26" i="1"/>
  <c r="W27" i="1"/>
  <c r="X27" i="1"/>
  <c r="W28" i="1"/>
  <c r="X28" i="1"/>
  <c r="W29" i="1"/>
  <c r="X29" i="1"/>
  <c r="W30" i="1"/>
  <c r="X30" i="1"/>
  <c r="W31" i="1"/>
  <c r="X31" i="1"/>
  <c r="W32" i="1"/>
  <c r="X32" i="1"/>
  <c r="W33" i="1"/>
  <c r="X33" i="1"/>
  <c r="W34" i="1"/>
  <c r="X34" i="1"/>
  <c r="W35" i="1"/>
  <c r="X35" i="1"/>
  <c r="W36" i="1"/>
  <c r="X36" i="1"/>
  <c r="W37" i="1"/>
  <c r="X37" i="1"/>
  <c r="W38" i="1"/>
  <c r="X38" i="1"/>
  <c r="W39" i="1"/>
  <c r="X39" i="1"/>
  <c r="W40" i="1"/>
  <c r="X40" i="1"/>
  <c r="W41" i="1"/>
  <c r="X41" i="1"/>
  <c r="W42" i="1"/>
  <c r="X42" i="1"/>
  <c r="W43" i="1"/>
  <c r="X43" i="1"/>
  <c r="W44" i="1"/>
  <c r="X44" i="1"/>
  <c r="W45" i="1"/>
  <c r="X45" i="1"/>
  <c r="W46" i="1"/>
  <c r="X46" i="1"/>
  <c r="W47" i="1"/>
  <c r="X47" i="1"/>
  <c r="W48" i="1"/>
  <c r="X48" i="1"/>
  <c r="W49" i="1"/>
  <c r="X49" i="1"/>
  <c r="W50" i="1"/>
  <c r="X50" i="1"/>
  <c r="W51" i="1"/>
  <c r="X51" i="1"/>
  <c r="W52" i="1"/>
  <c r="X52" i="1"/>
  <c r="AU52" i="1"/>
  <c r="AT52" i="1"/>
  <c r="S9" i="1"/>
  <c r="T9" i="1"/>
  <c r="S10" i="1"/>
  <c r="T10" i="1"/>
  <c r="S11" i="1"/>
  <c r="T11" i="1"/>
  <c r="S12" i="1"/>
  <c r="T12" i="1"/>
  <c r="S13" i="1"/>
  <c r="T13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37" i="1"/>
  <c r="T37" i="1"/>
  <c r="S38" i="1"/>
  <c r="T38" i="1"/>
  <c r="S39" i="1"/>
  <c r="T39" i="1"/>
  <c r="S40" i="1"/>
  <c r="T40" i="1"/>
  <c r="S41" i="1"/>
  <c r="T41" i="1"/>
  <c r="S42" i="1"/>
  <c r="T42" i="1"/>
  <c r="S43" i="1"/>
  <c r="T43" i="1"/>
  <c r="S44" i="1"/>
  <c r="T44" i="1"/>
  <c r="S45" i="1"/>
  <c r="T45" i="1"/>
  <c r="S46" i="1"/>
  <c r="T46" i="1"/>
  <c r="S47" i="1"/>
  <c r="T47" i="1"/>
  <c r="S48" i="1"/>
  <c r="T48" i="1"/>
  <c r="S49" i="1"/>
  <c r="T49" i="1"/>
  <c r="S50" i="1"/>
  <c r="T50" i="1"/>
  <c r="S51" i="1"/>
  <c r="T51" i="1"/>
  <c r="S52" i="1"/>
  <c r="T52" i="1"/>
  <c r="AR52" i="1"/>
  <c r="AQ52" i="1"/>
  <c r="O9" i="1"/>
  <c r="P9" i="1"/>
  <c r="O10" i="1"/>
  <c r="P10" i="1"/>
  <c r="O11" i="1"/>
  <c r="P11" i="1"/>
  <c r="O12" i="1"/>
  <c r="P12" i="1"/>
  <c r="O13" i="1"/>
  <c r="P13" i="1"/>
  <c r="O14" i="1"/>
  <c r="P14" i="1"/>
  <c r="O15" i="1"/>
  <c r="P15" i="1"/>
  <c r="O16" i="1"/>
  <c r="P16" i="1"/>
  <c r="O17" i="1"/>
  <c r="P17" i="1"/>
  <c r="O18" i="1"/>
  <c r="P18" i="1"/>
  <c r="O19" i="1"/>
  <c r="P19" i="1"/>
  <c r="O20" i="1"/>
  <c r="P20" i="1"/>
  <c r="O21" i="1"/>
  <c r="P21" i="1"/>
  <c r="O22" i="1"/>
  <c r="P22" i="1"/>
  <c r="O23" i="1"/>
  <c r="P23" i="1"/>
  <c r="O24" i="1"/>
  <c r="P24" i="1"/>
  <c r="O25" i="1"/>
  <c r="P25" i="1"/>
  <c r="O26" i="1"/>
  <c r="P26" i="1"/>
  <c r="O27" i="1"/>
  <c r="P27" i="1"/>
  <c r="O28" i="1"/>
  <c r="P28" i="1"/>
  <c r="O29" i="1"/>
  <c r="P29" i="1"/>
  <c r="O30" i="1"/>
  <c r="P30" i="1"/>
  <c r="O31" i="1"/>
  <c r="P31" i="1"/>
  <c r="O32" i="1"/>
  <c r="P32" i="1"/>
  <c r="O33" i="1"/>
  <c r="P33" i="1"/>
  <c r="O34" i="1"/>
  <c r="P34" i="1"/>
  <c r="O35" i="1"/>
  <c r="P35" i="1"/>
  <c r="O36" i="1"/>
  <c r="P36" i="1"/>
  <c r="O37" i="1"/>
  <c r="P37" i="1"/>
  <c r="O38" i="1"/>
  <c r="P38" i="1"/>
  <c r="O39" i="1"/>
  <c r="P39" i="1"/>
  <c r="O40" i="1"/>
  <c r="P40" i="1"/>
  <c r="O41" i="1"/>
  <c r="P41" i="1"/>
  <c r="O42" i="1"/>
  <c r="P42" i="1"/>
  <c r="O43" i="1"/>
  <c r="P43" i="1"/>
  <c r="O44" i="1"/>
  <c r="P44" i="1"/>
  <c r="O45" i="1"/>
  <c r="P45" i="1"/>
  <c r="O46" i="1"/>
  <c r="P46" i="1"/>
  <c r="O47" i="1"/>
  <c r="P47" i="1"/>
  <c r="O48" i="1"/>
  <c r="P48" i="1"/>
  <c r="O49" i="1"/>
  <c r="P49" i="1"/>
  <c r="O50" i="1"/>
  <c r="P50" i="1"/>
  <c r="O51" i="1"/>
  <c r="P51" i="1"/>
  <c r="O52" i="1"/>
  <c r="P52" i="1"/>
  <c r="BD51" i="1"/>
  <c r="BC51" i="1"/>
  <c r="BA51" i="1"/>
  <c r="AZ51" i="1"/>
  <c r="AX51" i="1"/>
  <c r="AW51" i="1"/>
  <c r="AU51" i="1"/>
  <c r="AT51" i="1"/>
  <c r="AR51" i="1"/>
  <c r="AQ51" i="1"/>
  <c r="BD50" i="1"/>
  <c r="BC50" i="1"/>
  <c r="BA50" i="1"/>
  <c r="AZ50" i="1"/>
  <c r="AX50" i="1"/>
  <c r="AW50" i="1"/>
  <c r="AU50" i="1"/>
  <c r="AT50" i="1"/>
  <c r="AR50" i="1"/>
  <c r="AQ50" i="1"/>
  <c r="BD49" i="1"/>
  <c r="BC49" i="1"/>
  <c r="BA49" i="1"/>
  <c r="AZ49" i="1"/>
  <c r="AX49" i="1"/>
  <c r="AW49" i="1"/>
  <c r="AU49" i="1"/>
  <c r="AT49" i="1"/>
  <c r="AR49" i="1"/>
  <c r="AQ49" i="1"/>
  <c r="BD48" i="1"/>
  <c r="BC48" i="1"/>
  <c r="BA48" i="1"/>
  <c r="AZ48" i="1"/>
  <c r="AX48" i="1"/>
  <c r="AW48" i="1"/>
  <c r="AU48" i="1"/>
  <c r="AT48" i="1"/>
  <c r="AR48" i="1"/>
  <c r="AQ48" i="1"/>
  <c r="BD47" i="1"/>
  <c r="BC47" i="1"/>
  <c r="BA47" i="1"/>
  <c r="AZ47" i="1"/>
  <c r="AX47" i="1"/>
  <c r="AW47" i="1"/>
  <c r="AU47" i="1"/>
  <c r="AT47" i="1"/>
  <c r="AR47" i="1"/>
  <c r="AQ47" i="1"/>
  <c r="BD46" i="1"/>
  <c r="BC46" i="1"/>
  <c r="BA46" i="1"/>
  <c r="AZ46" i="1"/>
  <c r="AX46" i="1"/>
  <c r="AW46" i="1"/>
  <c r="AU46" i="1"/>
  <c r="AT46" i="1"/>
  <c r="AR46" i="1"/>
  <c r="AQ46" i="1"/>
  <c r="BD45" i="1"/>
  <c r="BC45" i="1"/>
  <c r="BA45" i="1"/>
  <c r="AZ45" i="1"/>
  <c r="AX45" i="1"/>
  <c r="AW45" i="1"/>
  <c r="AU45" i="1"/>
  <c r="AT45" i="1"/>
  <c r="AR45" i="1"/>
  <c r="AQ45" i="1"/>
  <c r="BD44" i="1"/>
  <c r="BC44" i="1"/>
  <c r="BA44" i="1"/>
  <c r="AZ44" i="1"/>
  <c r="AX44" i="1"/>
  <c r="AW44" i="1"/>
  <c r="AU44" i="1"/>
  <c r="AT44" i="1"/>
  <c r="AR44" i="1"/>
  <c r="AQ44" i="1"/>
  <c r="BD43" i="1"/>
  <c r="BC43" i="1"/>
  <c r="BA43" i="1"/>
  <c r="AZ43" i="1"/>
  <c r="AX43" i="1"/>
  <c r="AW43" i="1"/>
  <c r="AU43" i="1"/>
  <c r="AT43" i="1"/>
  <c r="AR43" i="1"/>
  <c r="AQ43" i="1"/>
  <c r="BD42" i="1"/>
  <c r="BC42" i="1"/>
  <c r="BA42" i="1"/>
  <c r="AZ42" i="1"/>
  <c r="AX42" i="1"/>
  <c r="AW42" i="1"/>
  <c r="AU42" i="1"/>
  <c r="AT42" i="1"/>
  <c r="AR42" i="1"/>
  <c r="AQ42" i="1"/>
  <c r="BD41" i="1"/>
  <c r="BC41" i="1"/>
  <c r="BA41" i="1"/>
  <c r="AZ41" i="1"/>
  <c r="AX41" i="1"/>
  <c r="AW41" i="1"/>
  <c r="AU41" i="1"/>
  <c r="AT41" i="1"/>
  <c r="AR41" i="1"/>
  <c r="AQ41" i="1"/>
  <c r="BD40" i="1"/>
  <c r="BC40" i="1"/>
  <c r="BA40" i="1"/>
  <c r="AZ40" i="1"/>
  <c r="AX40" i="1"/>
  <c r="AW40" i="1"/>
  <c r="AU40" i="1"/>
  <c r="AT40" i="1"/>
  <c r="AR40" i="1"/>
  <c r="AQ40" i="1"/>
  <c r="BD39" i="1"/>
  <c r="BC39" i="1"/>
  <c r="BA39" i="1"/>
  <c r="AZ39" i="1"/>
  <c r="AX39" i="1"/>
  <c r="AW39" i="1"/>
  <c r="AU39" i="1"/>
  <c r="AT39" i="1"/>
  <c r="AR39" i="1"/>
  <c r="AQ39" i="1"/>
  <c r="BD38" i="1"/>
  <c r="BC38" i="1"/>
  <c r="BA38" i="1"/>
  <c r="AZ38" i="1"/>
  <c r="AX38" i="1"/>
  <c r="AW38" i="1"/>
  <c r="AU38" i="1"/>
  <c r="AT38" i="1"/>
  <c r="AR38" i="1"/>
  <c r="AQ38" i="1"/>
  <c r="BD37" i="1"/>
  <c r="BC37" i="1"/>
  <c r="BA37" i="1"/>
  <c r="AZ37" i="1"/>
  <c r="AX37" i="1"/>
  <c r="AW37" i="1"/>
  <c r="AU37" i="1"/>
  <c r="AT37" i="1"/>
  <c r="AR37" i="1"/>
  <c r="AQ37" i="1"/>
  <c r="BD36" i="1"/>
  <c r="BC36" i="1"/>
  <c r="BA36" i="1"/>
  <c r="AZ36" i="1"/>
  <c r="AX36" i="1"/>
  <c r="AW36" i="1"/>
  <c r="AU36" i="1"/>
  <c r="AT36" i="1"/>
  <c r="AR36" i="1"/>
  <c r="AQ36" i="1"/>
  <c r="BD35" i="1"/>
  <c r="BC35" i="1"/>
  <c r="BA35" i="1"/>
  <c r="AZ35" i="1"/>
  <c r="AX35" i="1"/>
  <c r="AW35" i="1"/>
  <c r="AU35" i="1"/>
  <c r="AT35" i="1"/>
  <c r="AR35" i="1"/>
  <c r="AQ35" i="1"/>
  <c r="BD34" i="1"/>
  <c r="BC34" i="1"/>
  <c r="BA34" i="1"/>
  <c r="AZ34" i="1"/>
  <c r="AX34" i="1"/>
  <c r="AW34" i="1"/>
  <c r="AU34" i="1"/>
  <c r="AT34" i="1"/>
  <c r="AR34" i="1"/>
  <c r="AQ34" i="1"/>
  <c r="BD33" i="1"/>
  <c r="BC33" i="1"/>
  <c r="BA33" i="1"/>
  <c r="AZ33" i="1"/>
  <c r="AX33" i="1"/>
  <c r="AW33" i="1"/>
  <c r="AU33" i="1"/>
  <c r="AT33" i="1"/>
  <c r="AR33" i="1"/>
  <c r="AQ33" i="1"/>
  <c r="BD32" i="1"/>
  <c r="BC32" i="1"/>
  <c r="BA32" i="1"/>
  <c r="AZ32" i="1"/>
  <c r="AX32" i="1"/>
  <c r="AW32" i="1"/>
  <c r="AU32" i="1"/>
  <c r="AT32" i="1"/>
  <c r="AR32" i="1"/>
  <c r="AQ32" i="1"/>
  <c r="BD31" i="1"/>
  <c r="BC31" i="1"/>
  <c r="BA31" i="1"/>
  <c r="AZ31" i="1"/>
  <c r="AX31" i="1"/>
  <c r="AW31" i="1"/>
  <c r="AU31" i="1"/>
  <c r="AT31" i="1"/>
  <c r="AR31" i="1"/>
  <c r="AQ31" i="1"/>
  <c r="BD30" i="1"/>
  <c r="BC30" i="1"/>
  <c r="BA30" i="1"/>
  <c r="AZ30" i="1"/>
  <c r="AX30" i="1"/>
  <c r="AW30" i="1"/>
  <c r="AU30" i="1"/>
  <c r="AT30" i="1"/>
  <c r="AR30" i="1"/>
  <c r="AQ30" i="1"/>
  <c r="AO30" i="1"/>
  <c r="AN30" i="1"/>
  <c r="BD29" i="1"/>
  <c r="BC29" i="1"/>
  <c r="BA29" i="1"/>
  <c r="AZ29" i="1"/>
  <c r="AX29" i="1"/>
  <c r="AW29" i="1"/>
  <c r="AU29" i="1"/>
  <c r="AT29" i="1"/>
  <c r="AR29" i="1"/>
  <c r="AQ29" i="1"/>
  <c r="AO29" i="1"/>
  <c r="AN29" i="1"/>
  <c r="BD28" i="1"/>
  <c r="BC28" i="1"/>
  <c r="BA28" i="1"/>
  <c r="AZ28" i="1"/>
  <c r="AX28" i="1"/>
  <c r="AW28" i="1"/>
  <c r="AU28" i="1"/>
  <c r="AT28" i="1"/>
  <c r="AR28" i="1"/>
  <c r="AQ28" i="1"/>
  <c r="AO28" i="1"/>
  <c r="AN28" i="1"/>
  <c r="BD27" i="1"/>
  <c r="BC27" i="1"/>
  <c r="BA27" i="1"/>
  <c r="AZ27" i="1"/>
  <c r="AX27" i="1"/>
  <c r="AW27" i="1"/>
  <c r="AU27" i="1"/>
  <c r="AT27" i="1"/>
  <c r="AR27" i="1"/>
  <c r="AQ27" i="1"/>
  <c r="AO27" i="1"/>
  <c r="AN27" i="1"/>
  <c r="BD26" i="1"/>
  <c r="BC26" i="1"/>
  <c r="BA26" i="1"/>
  <c r="AZ26" i="1"/>
  <c r="AX26" i="1"/>
  <c r="AW26" i="1"/>
  <c r="AU26" i="1"/>
  <c r="AT26" i="1"/>
  <c r="AR26" i="1"/>
  <c r="AQ26" i="1"/>
  <c r="AO26" i="1"/>
  <c r="AN26" i="1"/>
  <c r="AM25" i="1"/>
  <c r="BD25" i="1"/>
  <c r="BC25" i="1"/>
  <c r="BA25" i="1"/>
  <c r="AZ25" i="1"/>
  <c r="AX25" i="1"/>
  <c r="AW25" i="1"/>
  <c r="AU25" i="1"/>
  <c r="AT25" i="1"/>
  <c r="AR25" i="1"/>
  <c r="AQ25" i="1"/>
  <c r="AO25" i="1"/>
  <c r="AN25" i="1"/>
  <c r="BD24" i="1"/>
  <c r="BC24" i="1"/>
  <c r="BA24" i="1"/>
  <c r="AZ24" i="1"/>
  <c r="AX24" i="1"/>
  <c r="AW24" i="1"/>
  <c r="AU24" i="1"/>
  <c r="AT24" i="1"/>
  <c r="AR24" i="1"/>
  <c r="AQ24" i="1"/>
  <c r="AO24" i="1"/>
  <c r="AN24" i="1"/>
  <c r="BD23" i="1"/>
  <c r="BC23" i="1"/>
  <c r="BA23" i="1"/>
  <c r="AZ23" i="1"/>
  <c r="AX23" i="1"/>
  <c r="AW23" i="1"/>
  <c r="AU23" i="1"/>
  <c r="AT23" i="1"/>
  <c r="AR23" i="1"/>
  <c r="AQ23" i="1"/>
  <c r="AO23" i="1"/>
  <c r="AN23" i="1"/>
  <c r="BD22" i="1"/>
  <c r="BC22" i="1"/>
  <c r="BA22" i="1"/>
  <c r="AZ22" i="1"/>
  <c r="AX22" i="1"/>
  <c r="AW22" i="1"/>
  <c r="AU22" i="1"/>
  <c r="AT22" i="1"/>
  <c r="AR22" i="1"/>
  <c r="AQ22" i="1"/>
  <c r="AO22" i="1"/>
  <c r="AN22" i="1"/>
  <c r="BD21" i="1"/>
  <c r="BC21" i="1"/>
  <c r="BA21" i="1"/>
  <c r="AZ21" i="1"/>
  <c r="AX21" i="1"/>
  <c r="AW21" i="1"/>
  <c r="AU21" i="1"/>
  <c r="AT21" i="1"/>
  <c r="AR21" i="1"/>
  <c r="AQ21" i="1"/>
  <c r="AO21" i="1"/>
  <c r="AN21" i="1"/>
  <c r="BD20" i="1"/>
  <c r="BC20" i="1"/>
  <c r="BA20" i="1"/>
  <c r="AZ20" i="1"/>
  <c r="AX20" i="1"/>
  <c r="AW20" i="1"/>
  <c r="AU20" i="1"/>
  <c r="AT20" i="1"/>
  <c r="AR20" i="1"/>
  <c r="AQ20" i="1"/>
  <c r="AO20" i="1"/>
  <c r="AN20" i="1"/>
  <c r="BD19" i="1"/>
  <c r="BC19" i="1"/>
  <c r="BA19" i="1"/>
  <c r="AZ19" i="1"/>
  <c r="AX19" i="1"/>
  <c r="AW19" i="1"/>
  <c r="AU19" i="1"/>
  <c r="AT19" i="1"/>
  <c r="AR19" i="1"/>
  <c r="AQ19" i="1"/>
  <c r="AO19" i="1"/>
  <c r="AN19" i="1"/>
  <c r="BD18" i="1"/>
  <c r="BC18" i="1"/>
  <c r="BA18" i="1"/>
  <c r="AZ18" i="1"/>
  <c r="AX18" i="1"/>
  <c r="AW18" i="1"/>
  <c r="AU18" i="1"/>
  <c r="AT18" i="1"/>
  <c r="AR18" i="1"/>
  <c r="AQ18" i="1"/>
  <c r="AO18" i="1"/>
  <c r="AN18" i="1"/>
  <c r="BD17" i="1"/>
  <c r="BC17" i="1"/>
  <c r="BA17" i="1"/>
  <c r="AZ17" i="1"/>
  <c r="AX17" i="1"/>
  <c r="AW17" i="1"/>
  <c r="AU17" i="1"/>
  <c r="AT17" i="1"/>
  <c r="AR17" i="1"/>
  <c r="AQ17" i="1"/>
  <c r="AO17" i="1"/>
  <c r="AN17" i="1"/>
  <c r="BD16" i="1"/>
  <c r="BC16" i="1"/>
  <c r="BA16" i="1"/>
  <c r="AZ16" i="1"/>
  <c r="AX16" i="1"/>
  <c r="AW16" i="1"/>
  <c r="AU16" i="1"/>
  <c r="AT16" i="1"/>
  <c r="AR16" i="1"/>
  <c r="AQ16" i="1"/>
  <c r="AO16" i="1"/>
  <c r="AN16" i="1"/>
  <c r="BD15" i="1"/>
  <c r="BC15" i="1"/>
  <c r="BA15" i="1"/>
  <c r="AZ15" i="1"/>
  <c r="AX15" i="1"/>
  <c r="AW15" i="1"/>
  <c r="AU15" i="1"/>
  <c r="AT15" i="1"/>
  <c r="AR15" i="1"/>
  <c r="AQ15" i="1"/>
  <c r="AO15" i="1"/>
  <c r="AN15" i="1"/>
  <c r="BD14" i="1"/>
  <c r="BC14" i="1"/>
  <c r="BA14" i="1"/>
  <c r="AZ14" i="1"/>
  <c r="AX14" i="1"/>
  <c r="AW14" i="1"/>
  <c r="AU14" i="1"/>
  <c r="AT14" i="1"/>
  <c r="AR14" i="1"/>
  <c r="AQ14" i="1"/>
  <c r="AO14" i="1"/>
  <c r="AN14" i="1"/>
  <c r="BD13" i="1"/>
  <c r="BC13" i="1"/>
  <c r="BA13" i="1"/>
  <c r="AZ13" i="1"/>
  <c r="AX13" i="1"/>
  <c r="AW13" i="1"/>
  <c r="AU13" i="1"/>
  <c r="AT13" i="1"/>
  <c r="AR13" i="1"/>
  <c r="AQ13" i="1"/>
  <c r="AO13" i="1"/>
  <c r="AN13" i="1"/>
  <c r="BD12" i="1"/>
  <c r="BC12" i="1"/>
  <c r="BA12" i="1"/>
  <c r="AZ12" i="1"/>
  <c r="AX12" i="1"/>
  <c r="AW12" i="1"/>
  <c r="AU12" i="1"/>
  <c r="AT12" i="1"/>
  <c r="AR12" i="1"/>
  <c r="AQ12" i="1"/>
  <c r="AO12" i="1"/>
  <c r="AN12" i="1"/>
  <c r="BD11" i="1"/>
  <c r="BC11" i="1"/>
  <c r="BA11" i="1"/>
  <c r="AZ11" i="1"/>
  <c r="AX11" i="1"/>
  <c r="AW11" i="1"/>
  <c r="AU11" i="1"/>
  <c r="AT11" i="1"/>
  <c r="AR11" i="1"/>
  <c r="AQ11" i="1"/>
  <c r="AO11" i="1"/>
  <c r="AN11" i="1"/>
  <c r="BD10" i="1"/>
  <c r="BC10" i="1"/>
  <c r="BA10" i="1"/>
  <c r="AZ10" i="1"/>
  <c r="AX10" i="1"/>
  <c r="AW10" i="1"/>
  <c r="AU10" i="1"/>
  <c r="AT10" i="1"/>
  <c r="AR10" i="1"/>
  <c r="AQ10" i="1"/>
  <c r="AO10" i="1"/>
  <c r="AN10" i="1"/>
  <c r="BD9" i="1"/>
  <c r="BC9" i="1"/>
  <c r="BA9" i="1"/>
  <c r="AZ9" i="1"/>
  <c r="AX9" i="1"/>
  <c r="AW9" i="1"/>
  <c r="AU9" i="1"/>
  <c r="AT9" i="1"/>
  <c r="AR9" i="1"/>
  <c r="AQ9" i="1"/>
  <c r="AO9" i="1"/>
  <c r="AN9" i="1"/>
  <c r="D25" i="3"/>
  <c r="D27" i="3"/>
  <c r="D29" i="3"/>
  <c r="D30" i="3"/>
  <c r="D31" i="3"/>
  <c r="D32" i="3"/>
  <c r="D33" i="3"/>
  <c r="D35" i="3"/>
  <c r="D37" i="3"/>
  <c r="D38" i="3"/>
  <c r="D39" i="3"/>
  <c r="D40" i="3"/>
  <c r="D41" i="3"/>
  <c r="D42" i="3"/>
  <c r="D43" i="3"/>
  <c r="D44" i="3"/>
  <c r="D46" i="3"/>
  <c r="D47" i="3"/>
  <c r="C25" i="3"/>
  <c r="C26" i="3"/>
  <c r="C27" i="3"/>
  <c r="C28" i="3"/>
  <c r="C29" i="3"/>
  <c r="C30" i="3"/>
  <c r="C31" i="3"/>
  <c r="C32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C68" i="3"/>
  <c r="D68" i="3"/>
  <c r="C69" i="3"/>
  <c r="D69" i="3"/>
  <c r="C70" i="3"/>
  <c r="D70" i="3"/>
  <c r="C71" i="3"/>
  <c r="D71" i="3"/>
  <c r="C72" i="3"/>
  <c r="D72" i="3"/>
  <c r="C73" i="3"/>
  <c r="D73" i="3"/>
  <c r="C74" i="3"/>
  <c r="D74" i="3"/>
  <c r="C75" i="3"/>
  <c r="D75" i="3"/>
  <c r="C76" i="3"/>
  <c r="D76" i="3"/>
  <c r="C77" i="3"/>
  <c r="C78" i="3"/>
  <c r="D78" i="3"/>
  <c r="C79" i="3"/>
  <c r="D79" i="3"/>
  <c r="C80" i="3"/>
  <c r="D80" i="3"/>
  <c r="C81" i="3"/>
  <c r="D81" i="3"/>
  <c r="C82" i="3"/>
  <c r="D82" i="3"/>
  <c r="C83" i="3"/>
  <c r="D83" i="3"/>
  <c r="C84" i="3"/>
  <c r="D84" i="3"/>
  <c r="C85" i="3"/>
  <c r="D85" i="3"/>
  <c r="C86" i="3"/>
  <c r="D86" i="3"/>
  <c r="C87" i="3"/>
  <c r="D87" i="3"/>
  <c r="C88" i="3"/>
  <c r="D88" i="3"/>
  <c r="C89" i="3"/>
  <c r="D89" i="3"/>
  <c r="C90" i="3"/>
  <c r="D90" i="3"/>
  <c r="C91" i="3"/>
  <c r="D91" i="3"/>
  <c r="C92" i="3"/>
  <c r="D92" i="3"/>
  <c r="C93" i="3"/>
  <c r="C94" i="3"/>
  <c r="D94" i="3"/>
  <c r="C95" i="3"/>
  <c r="D95" i="3"/>
  <c r="C96" i="3"/>
  <c r="D96" i="3"/>
  <c r="C97" i="3"/>
  <c r="D97" i="3"/>
  <c r="C98" i="3"/>
  <c r="D98" i="3"/>
  <c r="C99" i="3"/>
  <c r="D99" i="3"/>
  <c r="C100" i="3"/>
  <c r="D100" i="3"/>
  <c r="C101" i="3"/>
  <c r="C102" i="3"/>
  <c r="D102" i="3"/>
  <c r="C103" i="3"/>
  <c r="D103" i="3"/>
  <c r="D104" i="3"/>
  <c r="D105" i="3"/>
  <c r="C106" i="3"/>
  <c r="D106" i="3"/>
  <c r="C107" i="3"/>
  <c r="D107" i="3"/>
  <c r="J23" i="3"/>
  <c r="K23" i="3"/>
  <c r="J24" i="3"/>
  <c r="J25" i="3"/>
  <c r="K25" i="3"/>
  <c r="J26" i="3"/>
  <c r="K26" i="3"/>
  <c r="J27" i="3"/>
  <c r="K27" i="3"/>
  <c r="J28" i="3"/>
  <c r="K28" i="3"/>
  <c r="J29" i="3"/>
  <c r="J30" i="3"/>
  <c r="K30" i="3"/>
  <c r="J31" i="3"/>
  <c r="K31" i="3"/>
  <c r="J32" i="3"/>
  <c r="K32" i="3"/>
  <c r="J33" i="3"/>
  <c r="K33" i="3"/>
  <c r="J34" i="3"/>
  <c r="J35" i="3"/>
  <c r="K35" i="3"/>
  <c r="J36" i="3"/>
  <c r="K36" i="3"/>
  <c r="J37" i="3"/>
  <c r="J38" i="3"/>
  <c r="K38" i="3"/>
  <c r="J39" i="3"/>
  <c r="K39" i="3"/>
  <c r="J40" i="3"/>
  <c r="J41" i="3"/>
  <c r="K41" i="3"/>
  <c r="J42" i="3"/>
  <c r="K42" i="3"/>
  <c r="J43" i="3"/>
  <c r="K43" i="3"/>
  <c r="J44" i="3"/>
  <c r="K44" i="3"/>
  <c r="J45" i="3"/>
  <c r="K45" i="3"/>
  <c r="J46" i="3"/>
  <c r="K46" i="3"/>
  <c r="J47" i="3"/>
  <c r="K47" i="3"/>
  <c r="J48" i="3"/>
  <c r="K48" i="3"/>
  <c r="J49" i="3"/>
  <c r="K49" i="3"/>
  <c r="J50" i="3"/>
  <c r="K50" i="3"/>
  <c r="J51" i="3"/>
  <c r="K51" i="3"/>
  <c r="J52" i="3"/>
  <c r="K52" i="3"/>
  <c r="J53" i="3"/>
  <c r="K53" i="3"/>
  <c r="J54" i="3"/>
  <c r="K54" i="3"/>
  <c r="J55" i="3"/>
  <c r="K55" i="3"/>
  <c r="J56" i="3"/>
  <c r="K56" i="3"/>
  <c r="J57" i="3"/>
  <c r="J58" i="3"/>
  <c r="K58" i="3"/>
  <c r="J59" i="3"/>
  <c r="K59" i="3"/>
  <c r="J60" i="3"/>
  <c r="K60" i="3"/>
  <c r="J61" i="3"/>
  <c r="K61" i="3"/>
  <c r="J62" i="3"/>
  <c r="K62" i="3"/>
  <c r="J63" i="3"/>
  <c r="K63" i="3"/>
  <c r="J64" i="3"/>
  <c r="K64" i="3"/>
  <c r="J65" i="3"/>
  <c r="K65" i="3"/>
  <c r="J66" i="3"/>
  <c r="K66" i="3"/>
  <c r="J67" i="3"/>
  <c r="K67" i="3"/>
  <c r="J68" i="3"/>
  <c r="K68" i="3"/>
  <c r="J69" i="3"/>
  <c r="K69" i="3"/>
  <c r="J70" i="3"/>
  <c r="K70" i="3"/>
  <c r="J71" i="3"/>
  <c r="K71" i="3"/>
  <c r="J72" i="3"/>
  <c r="K72" i="3"/>
  <c r="J73" i="3"/>
  <c r="K73" i="3"/>
  <c r="J74" i="3"/>
  <c r="K74" i="3"/>
  <c r="J75" i="3"/>
  <c r="K75" i="3"/>
  <c r="J76" i="3"/>
  <c r="K76" i="3"/>
  <c r="J77" i="3"/>
  <c r="K77" i="3"/>
  <c r="J78" i="3"/>
  <c r="K78" i="3"/>
  <c r="J79" i="3"/>
  <c r="K79" i="3"/>
  <c r="J80" i="3"/>
  <c r="K80" i="3"/>
  <c r="J81" i="3"/>
  <c r="J82" i="3"/>
  <c r="K82" i="3"/>
  <c r="J83" i="3"/>
  <c r="K83" i="3"/>
  <c r="J84" i="3"/>
  <c r="J85" i="3"/>
  <c r="K85" i="3"/>
  <c r="J86" i="3"/>
  <c r="K86" i="3"/>
  <c r="J87" i="3"/>
  <c r="K87" i="3"/>
  <c r="A1" i="3"/>
  <c r="A22" i="3"/>
  <c r="H22" i="3"/>
  <c r="C22" i="3"/>
  <c r="J22" i="3"/>
  <c r="D22" i="3"/>
  <c r="K22" i="3"/>
  <c r="E22" i="3"/>
  <c r="L22" i="3"/>
  <c r="A23" i="3"/>
  <c r="E23" i="3"/>
  <c r="F23" i="3"/>
  <c r="H23" i="3"/>
  <c r="L23" i="3"/>
  <c r="M23" i="3"/>
  <c r="A24" i="3"/>
  <c r="B24" i="3"/>
  <c r="E24" i="3"/>
  <c r="F24" i="3"/>
  <c r="H24" i="3"/>
  <c r="L24" i="3"/>
  <c r="M24" i="3"/>
  <c r="A25" i="3"/>
  <c r="B25" i="3"/>
  <c r="E25" i="3"/>
  <c r="F25" i="3"/>
  <c r="H25" i="3"/>
  <c r="L25" i="3"/>
  <c r="M25" i="3"/>
  <c r="A26" i="3"/>
  <c r="B26" i="3"/>
  <c r="E26" i="3"/>
  <c r="F26" i="3"/>
  <c r="H26" i="3"/>
  <c r="L26" i="3"/>
  <c r="M26" i="3"/>
  <c r="A27" i="3"/>
  <c r="B27" i="3"/>
  <c r="E27" i="3"/>
  <c r="F27" i="3"/>
  <c r="H27" i="3"/>
  <c r="L27" i="3"/>
  <c r="M27" i="3"/>
  <c r="A28" i="3"/>
  <c r="B28" i="3"/>
  <c r="E28" i="3"/>
  <c r="F28" i="3"/>
  <c r="H28" i="3"/>
  <c r="L28" i="3"/>
  <c r="M28" i="3"/>
  <c r="A29" i="3"/>
  <c r="B29" i="3"/>
  <c r="E29" i="3"/>
  <c r="F29" i="3"/>
  <c r="H29" i="3"/>
  <c r="L29" i="3"/>
  <c r="M29" i="3"/>
  <c r="A30" i="3"/>
  <c r="B30" i="3"/>
  <c r="E30" i="3"/>
  <c r="F30" i="3"/>
  <c r="H30" i="3"/>
  <c r="L30" i="3"/>
  <c r="M30" i="3"/>
  <c r="A31" i="3"/>
  <c r="B31" i="3"/>
  <c r="E31" i="3"/>
  <c r="F31" i="3"/>
  <c r="H31" i="3"/>
  <c r="L31" i="3"/>
  <c r="M31" i="3"/>
  <c r="A32" i="3"/>
  <c r="B32" i="3"/>
  <c r="E32" i="3"/>
  <c r="F32" i="3"/>
  <c r="H32" i="3"/>
  <c r="L32" i="3"/>
  <c r="M32" i="3"/>
  <c r="A33" i="3"/>
  <c r="B33" i="3"/>
  <c r="E33" i="3"/>
  <c r="F33" i="3"/>
  <c r="H33" i="3"/>
  <c r="L33" i="3"/>
  <c r="M33" i="3"/>
  <c r="A34" i="3"/>
  <c r="B34" i="3"/>
  <c r="E34" i="3"/>
  <c r="F34" i="3"/>
  <c r="H34" i="3"/>
  <c r="L34" i="3"/>
  <c r="M34" i="3"/>
  <c r="A35" i="3"/>
  <c r="B35" i="3"/>
  <c r="E35" i="3"/>
  <c r="F35" i="3"/>
  <c r="H35" i="3"/>
  <c r="L35" i="3"/>
  <c r="M35" i="3"/>
  <c r="A36" i="3"/>
  <c r="B36" i="3"/>
  <c r="E36" i="3"/>
  <c r="F36" i="3"/>
  <c r="H36" i="3"/>
  <c r="L36" i="3"/>
  <c r="M36" i="3"/>
  <c r="A37" i="3"/>
  <c r="B37" i="3"/>
  <c r="H37" i="3"/>
  <c r="L37" i="3"/>
  <c r="M37" i="3"/>
  <c r="A38" i="3"/>
  <c r="B38" i="3"/>
  <c r="H38" i="3"/>
  <c r="L38" i="3"/>
  <c r="M38" i="3"/>
  <c r="A39" i="3"/>
  <c r="B39" i="3"/>
  <c r="H39" i="3"/>
  <c r="L39" i="3"/>
  <c r="M39" i="3"/>
  <c r="A40" i="3"/>
  <c r="B40" i="3"/>
  <c r="H40" i="3"/>
  <c r="L40" i="3"/>
  <c r="M40" i="3"/>
  <c r="A41" i="3"/>
  <c r="B41" i="3"/>
  <c r="H41" i="3"/>
  <c r="L41" i="3"/>
  <c r="M41" i="3"/>
  <c r="A42" i="3"/>
  <c r="B42" i="3"/>
  <c r="H42" i="3"/>
  <c r="L42" i="3"/>
  <c r="M42" i="3"/>
  <c r="A43" i="3"/>
  <c r="B43" i="3"/>
  <c r="H43" i="3"/>
  <c r="L43" i="3"/>
  <c r="M43" i="3"/>
  <c r="A44" i="3"/>
  <c r="B44" i="3"/>
  <c r="H44" i="3"/>
  <c r="L44" i="3"/>
  <c r="M44" i="3"/>
  <c r="A45" i="3"/>
  <c r="B45" i="3"/>
  <c r="H45" i="3"/>
  <c r="L45" i="3"/>
  <c r="M45" i="3"/>
  <c r="A46" i="3"/>
  <c r="B46" i="3"/>
  <c r="H46" i="3"/>
  <c r="L46" i="3"/>
  <c r="M46" i="3"/>
  <c r="A47" i="3"/>
  <c r="B47" i="3"/>
  <c r="H47" i="3"/>
  <c r="L47" i="3"/>
  <c r="M47" i="3"/>
  <c r="A48" i="3"/>
  <c r="B48" i="3"/>
  <c r="H48" i="3"/>
  <c r="L48" i="3"/>
  <c r="M48" i="3"/>
  <c r="A49" i="3"/>
  <c r="B49" i="3"/>
  <c r="H49" i="3"/>
  <c r="L49" i="3"/>
  <c r="M49" i="3"/>
  <c r="A50" i="3"/>
  <c r="B50" i="3"/>
  <c r="H50" i="3"/>
  <c r="L50" i="3"/>
  <c r="M50" i="3"/>
  <c r="A51" i="3"/>
  <c r="B51" i="3"/>
  <c r="H51" i="3"/>
  <c r="L51" i="3"/>
  <c r="M51" i="3"/>
  <c r="A52" i="3"/>
  <c r="B52" i="3"/>
  <c r="H52" i="3"/>
  <c r="L52" i="3"/>
  <c r="M52" i="3"/>
  <c r="A53" i="3"/>
  <c r="B53" i="3"/>
  <c r="H53" i="3"/>
  <c r="L53" i="3"/>
  <c r="M53" i="3"/>
  <c r="A54" i="3"/>
  <c r="B54" i="3"/>
  <c r="H54" i="3"/>
  <c r="L54" i="3"/>
  <c r="M54" i="3"/>
  <c r="A55" i="3"/>
  <c r="B55" i="3"/>
  <c r="H55" i="3"/>
  <c r="L55" i="3"/>
  <c r="M55" i="3"/>
  <c r="A56" i="3"/>
  <c r="B56" i="3"/>
  <c r="H56" i="3"/>
  <c r="L56" i="3"/>
  <c r="M56" i="3"/>
  <c r="A57" i="3"/>
  <c r="B57" i="3"/>
  <c r="H57" i="3"/>
  <c r="L57" i="3"/>
  <c r="M57" i="3"/>
  <c r="A58" i="3"/>
  <c r="B58" i="3"/>
  <c r="H58" i="3"/>
  <c r="L58" i="3"/>
  <c r="M58" i="3"/>
  <c r="A59" i="3"/>
  <c r="B59" i="3"/>
  <c r="H59" i="3"/>
  <c r="L59" i="3"/>
  <c r="M59" i="3"/>
  <c r="A60" i="3"/>
  <c r="B60" i="3"/>
  <c r="H60" i="3"/>
  <c r="L60" i="3"/>
  <c r="M60" i="3"/>
  <c r="A61" i="3"/>
  <c r="B61" i="3"/>
  <c r="H61" i="3"/>
  <c r="L61" i="3"/>
  <c r="M61" i="3"/>
  <c r="A62" i="3"/>
  <c r="B62" i="3"/>
  <c r="H62" i="3"/>
  <c r="L62" i="3"/>
  <c r="M62" i="3"/>
  <c r="A63" i="3"/>
  <c r="B63" i="3"/>
  <c r="H63" i="3"/>
  <c r="L63" i="3"/>
  <c r="M63" i="3"/>
  <c r="A64" i="3"/>
  <c r="B64" i="3"/>
  <c r="H64" i="3"/>
  <c r="L64" i="3"/>
  <c r="M64" i="3"/>
  <c r="A65" i="3"/>
  <c r="B65" i="3"/>
  <c r="H65" i="3"/>
  <c r="L65" i="3"/>
  <c r="M65" i="3"/>
  <c r="A66" i="3"/>
  <c r="B66" i="3"/>
  <c r="H66" i="3"/>
  <c r="L66" i="3"/>
  <c r="M66" i="3"/>
  <c r="A67" i="3"/>
  <c r="B67" i="3"/>
  <c r="H67" i="3"/>
  <c r="L67" i="3"/>
  <c r="M67" i="3"/>
  <c r="A68" i="3"/>
  <c r="B68" i="3"/>
  <c r="H68" i="3"/>
  <c r="L68" i="3"/>
  <c r="M68" i="3"/>
  <c r="A69" i="3"/>
  <c r="B69" i="3"/>
  <c r="H69" i="3"/>
  <c r="L69" i="3"/>
  <c r="M69" i="3"/>
  <c r="A70" i="3"/>
  <c r="B70" i="3"/>
  <c r="H70" i="3"/>
  <c r="L70" i="3"/>
  <c r="M70" i="3"/>
  <c r="A71" i="3"/>
  <c r="B71" i="3"/>
  <c r="H71" i="3"/>
  <c r="L71" i="3"/>
  <c r="M71" i="3"/>
  <c r="A72" i="3"/>
  <c r="B72" i="3"/>
  <c r="H72" i="3"/>
  <c r="L72" i="3"/>
  <c r="M72" i="3"/>
  <c r="R72" i="3"/>
  <c r="A73" i="3"/>
  <c r="B73" i="3"/>
  <c r="H73" i="3"/>
  <c r="L73" i="3"/>
  <c r="M73" i="3"/>
  <c r="R73" i="3"/>
  <c r="A74" i="3"/>
  <c r="B74" i="3"/>
  <c r="H74" i="3"/>
  <c r="L74" i="3"/>
  <c r="M74" i="3"/>
  <c r="R74" i="3"/>
  <c r="A75" i="3"/>
  <c r="B75" i="3"/>
  <c r="H75" i="3"/>
  <c r="L75" i="3"/>
  <c r="M75" i="3"/>
  <c r="R75" i="3"/>
  <c r="A76" i="3"/>
  <c r="B76" i="3"/>
  <c r="H76" i="3"/>
  <c r="L76" i="3"/>
  <c r="M76" i="3"/>
  <c r="R76" i="3"/>
  <c r="A77" i="3"/>
  <c r="B77" i="3"/>
  <c r="H77" i="3"/>
  <c r="L77" i="3"/>
  <c r="M77" i="3"/>
  <c r="A78" i="3"/>
  <c r="B78" i="3"/>
  <c r="H78" i="3"/>
  <c r="L78" i="3"/>
  <c r="M78" i="3"/>
  <c r="A79" i="3"/>
  <c r="B79" i="3"/>
  <c r="H79" i="3"/>
  <c r="L79" i="3"/>
  <c r="M79" i="3"/>
  <c r="A80" i="3"/>
  <c r="B80" i="3"/>
  <c r="H80" i="3"/>
  <c r="L80" i="3"/>
  <c r="M80" i="3"/>
  <c r="A81" i="3"/>
  <c r="B81" i="3"/>
  <c r="H81" i="3"/>
  <c r="L81" i="3"/>
  <c r="M81" i="3"/>
  <c r="A82" i="3"/>
  <c r="B82" i="3"/>
  <c r="H82" i="3"/>
  <c r="L82" i="3"/>
  <c r="M82" i="3"/>
  <c r="A83" i="3"/>
  <c r="B83" i="3"/>
  <c r="H83" i="3"/>
  <c r="L83" i="3"/>
  <c r="M83" i="3"/>
  <c r="A84" i="3"/>
  <c r="B84" i="3"/>
  <c r="H84" i="3"/>
  <c r="L84" i="3"/>
  <c r="M84" i="3"/>
  <c r="A85" i="3"/>
  <c r="B85" i="3"/>
  <c r="H85" i="3"/>
  <c r="L85" i="3"/>
  <c r="M85" i="3"/>
  <c r="A86" i="3"/>
  <c r="B86" i="3"/>
  <c r="H86" i="3"/>
  <c r="L86" i="3"/>
  <c r="M86" i="3"/>
  <c r="A87" i="3"/>
  <c r="B87" i="3"/>
  <c r="H87" i="3"/>
  <c r="L87" i="3"/>
  <c r="M87" i="3"/>
  <c r="A88" i="3"/>
  <c r="B88" i="3"/>
  <c r="A89" i="3"/>
  <c r="B89" i="3"/>
  <c r="A90" i="3"/>
  <c r="B90" i="3"/>
  <c r="A91" i="3"/>
  <c r="B91" i="3"/>
  <c r="A92" i="3"/>
  <c r="B92" i="3"/>
  <c r="A93" i="3"/>
  <c r="B93" i="3"/>
  <c r="A94" i="3"/>
  <c r="B94" i="3"/>
  <c r="A95" i="3"/>
  <c r="B95" i="3"/>
  <c r="A96" i="3"/>
  <c r="B96" i="3"/>
  <c r="A97" i="3"/>
  <c r="B97" i="3"/>
  <c r="A98" i="3"/>
  <c r="B98" i="3"/>
  <c r="E98" i="3"/>
  <c r="F98" i="3"/>
  <c r="A99" i="3"/>
  <c r="B99" i="3"/>
  <c r="E99" i="3"/>
  <c r="F99" i="3"/>
  <c r="A100" i="3"/>
  <c r="B100" i="3"/>
  <c r="E100" i="3"/>
  <c r="F100" i="3"/>
  <c r="A101" i="3"/>
  <c r="B101" i="3"/>
  <c r="E101" i="3"/>
  <c r="F101" i="3"/>
  <c r="A102" i="3"/>
  <c r="B102" i="3"/>
  <c r="E102" i="3"/>
  <c r="F102" i="3"/>
  <c r="A103" i="3"/>
  <c r="B103" i="3"/>
  <c r="E103" i="3"/>
  <c r="F103" i="3"/>
  <c r="A104" i="3"/>
  <c r="B104" i="3"/>
  <c r="E104" i="3"/>
  <c r="F104" i="3"/>
  <c r="A105" i="3"/>
  <c r="B105" i="3"/>
  <c r="E105" i="3"/>
  <c r="F105" i="3"/>
  <c r="A106" i="3"/>
  <c r="B106" i="3"/>
  <c r="E106" i="3"/>
  <c r="F106" i="3"/>
  <c r="A107" i="3"/>
  <c r="B107" i="3"/>
  <c r="E107" i="3"/>
  <c r="F107" i="3"/>
  <c r="C33" i="3"/>
  <c r="K22" i="1"/>
  <c r="D28" i="3"/>
  <c r="K11" i="1"/>
  <c r="D36" i="3"/>
  <c r="K63" i="1"/>
  <c r="K24" i="3"/>
  <c r="K31" i="1"/>
  <c r="D45" i="3"/>
  <c r="K12" i="1"/>
  <c r="K13" i="1"/>
  <c r="K17" i="1"/>
  <c r="K21" i="1"/>
  <c r="K25" i="1"/>
  <c r="K28" i="1"/>
  <c r="K32" i="1"/>
  <c r="K36" i="1"/>
  <c r="K40" i="1"/>
  <c r="K44" i="1"/>
  <c r="K48" i="1"/>
  <c r="K52" i="1"/>
  <c r="K56" i="1"/>
  <c r="K58" i="1"/>
  <c r="K62" i="1"/>
  <c r="K66" i="1"/>
  <c r="K29" i="1"/>
  <c r="K33" i="1"/>
  <c r="K37" i="1"/>
  <c r="K41" i="1"/>
  <c r="K45" i="1"/>
  <c r="K49" i="1"/>
  <c r="K53" i="1"/>
  <c r="K57" i="1"/>
  <c r="K61" i="1"/>
  <c r="K65" i="1"/>
  <c r="K18" i="1"/>
  <c r="D26" i="3"/>
  <c r="D101" i="3"/>
  <c r="D93" i="3"/>
  <c r="D77" i="3"/>
  <c r="K40" i="3"/>
  <c r="K37" i="3"/>
  <c r="K34" i="3"/>
  <c r="K67" i="1"/>
  <c r="K59" i="1"/>
  <c r="K14" i="1"/>
  <c r="K20" i="1"/>
  <c r="D34" i="3"/>
  <c r="K57" i="3"/>
  <c r="K84" i="3"/>
  <c r="K81" i="3"/>
  <c r="K29" i="3"/>
  <c r="K55" i="1"/>
  <c r="K51" i="1"/>
  <c r="K47" i="1"/>
  <c r="K43" i="1"/>
  <c r="K39" i="1"/>
  <c r="K35" i="1"/>
  <c r="K24" i="1"/>
  <c r="K16" i="1"/>
  <c r="K64" i="1"/>
  <c r="K60" i="1"/>
  <c r="K27" i="1"/>
  <c r="K54" i="1"/>
  <c r="K50" i="1"/>
  <c r="K46" i="1"/>
  <c r="K42" i="1"/>
  <c r="K38" i="1"/>
  <c r="K34" i="1"/>
  <c r="K30" i="1"/>
  <c r="K26" i="1"/>
  <c r="K23" i="1"/>
  <c r="K19" i="1"/>
  <c r="K15" i="1"/>
  <c r="K9" i="1"/>
  <c r="K10" i="1"/>
  <c r="K88" i="3"/>
  <c r="L88" i="3"/>
  <c r="M292" i="1"/>
  <c r="M229" i="1"/>
  <c r="M221" i="1"/>
  <c r="M197" i="1"/>
  <c r="M157" i="1"/>
  <c r="M102" i="1"/>
  <c r="M266" i="1"/>
  <c r="M278" i="1"/>
  <c r="M262" i="1"/>
  <c r="M121" i="1"/>
  <c r="M129" i="1"/>
  <c r="M108" i="1"/>
  <c r="M258" i="1"/>
  <c r="M222" i="1"/>
  <c r="M301" i="1"/>
  <c r="M293" i="1"/>
  <c r="M285" i="1"/>
  <c r="M277" i="1"/>
  <c r="M269" i="1"/>
  <c r="M261" i="1"/>
  <c r="M253" i="1"/>
  <c r="M245" i="1"/>
  <c r="M237" i="1"/>
  <c r="M183" i="1"/>
  <c r="M151" i="1"/>
  <c r="M201" i="1"/>
  <c r="M169" i="1"/>
  <c r="M137" i="1"/>
  <c r="M114" i="1"/>
  <c r="M110" i="1"/>
  <c r="M234" i="1"/>
  <c r="M302" i="1"/>
  <c r="M270" i="1"/>
  <c r="M254" i="1"/>
  <c r="M220" i="1"/>
  <c r="M132" i="1"/>
  <c r="M230" i="1"/>
  <c r="M268" i="1"/>
  <c r="M284" i="1"/>
  <c r="M184" i="1"/>
  <c r="M152" i="1"/>
  <c r="M101" i="1"/>
  <c r="M224" i="1"/>
  <c r="M128" i="1"/>
  <c r="M115" i="1"/>
  <c r="M154" i="1"/>
  <c r="M186" i="1"/>
  <c r="M107" i="1"/>
  <c r="M306" i="1"/>
  <c r="M218" i="1"/>
  <c r="M99" i="1"/>
  <c r="M236" i="1"/>
  <c r="M216" i="1"/>
  <c r="M208" i="1"/>
  <c r="M192" i="1"/>
  <c r="M176" i="1"/>
  <c r="M160" i="1"/>
  <c r="M144" i="1"/>
  <c r="M282" i="1"/>
  <c r="M214" i="1"/>
  <c r="M300" i="1"/>
  <c r="M252" i="1"/>
  <c r="M238" i="1"/>
  <c r="M217" i="1"/>
  <c r="M189" i="1"/>
  <c r="M173" i="1"/>
  <c r="M141" i="1"/>
  <c r="M105" i="1"/>
  <c r="M127" i="1"/>
  <c r="M146" i="1"/>
  <c r="M162" i="1"/>
  <c r="M178" i="1"/>
  <c r="M194" i="1"/>
  <c r="M210" i="1"/>
  <c r="M119" i="1"/>
  <c r="M274" i="1"/>
  <c r="M226" i="1"/>
  <c r="M207" i="1"/>
  <c r="M175" i="1"/>
  <c r="M143" i="1"/>
  <c r="M120" i="1"/>
  <c r="M209" i="1"/>
  <c r="M177" i="1"/>
  <c r="M145" i="1"/>
  <c r="M126" i="1"/>
  <c r="M122" i="1"/>
  <c r="M308" i="1"/>
  <c r="M228" i="1"/>
  <c r="M225" i="1"/>
  <c r="M213" i="1"/>
  <c r="M165" i="1"/>
  <c r="M133" i="1"/>
  <c r="M95" i="1"/>
  <c r="M298" i="1"/>
  <c r="M286" i="1"/>
  <c r="M244" i="1"/>
  <c r="M109" i="1"/>
  <c r="M290" i="1"/>
  <c r="M100" i="1"/>
  <c r="M199" i="1"/>
  <c r="M167" i="1"/>
  <c r="M135" i="1"/>
  <c r="M185" i="1"/>
  <c r="M153" i="1"/>
  <c r="M104" i="1"/>
  <c r="M112" i="1"/>
  <c r="M130" i="1"/>
  <c r="M232" i="1"/>
  <c r="M200" i="1"/>
  <c r="M168" i="1"/>
  <c r="M136" i="1"/>
  <c r="M250" i="1"/>
  <c r="M294" i="1"/>
  <c r="M276" i="1"/>
  <c r="M260" i="1"/>
  <c r="M246" i="1"/>
  <c r="M233" i="1"/>
  <c r="M205" i="1"/>
  <c r="M181" i="1"/>
  <c r="M149" i="1"/>
  <c r="M138" i="1"/>
  <c r="M170" i="1"/>
  <c r="M202" i="1"/>
  <c r="M242" i="1"/>
  <c r="M191" i="1"/>
  <c r="M159" i="1"/>
  <c r="M118" i="1"/>
  <c r="M193" i="1"/>
  <c r="M161" i="1"/>
  <c r="M106" i="1"/>
  <c r="M98" i="1"/>
  <c r="M96" i="1"/>
  <c r="M304" i="1"/>
  <c r="M288" i="1"/>
  <c r="M272" i="1"/>
  <c r="M256" i="1"/>
  <c r="M240" i="1"/>
  <c r="M125" i="1"/>
  <c r="M116" i="1"/>
  <c r="M299" i="1"/>
  <c r="M297" i="1"/>
  <c r="M281" i="1"/>
  <c r="M275" i="1"/>
  <c r="M273" i="1"/>
  <c r="M265" i="1"/>
  <c r="M259" i="1"/>
  <c r="M257" i="1"/>
  <c r="M251" i="1"/>
  <c r="M249" i="1"/>
  <c r="M124" i="1"/>
  <c r="M123" i="1"/>
  <c r="M103" i="1"/>
  <c r="M206" i="1"/>
  <c r="M198" i="1"/>
  <c r="M190" i="1"/>
  <c r="M182" i="1"/>
  <c r="M174" i="1"/>
  <c r="M166" i="1"/>
  <c r="M158" i="1"/>
  <c r="M150" i="1"/>
  <c r="M142" i="1"/>
  <c r="M134" i="1"/>
  <c r="M296" i="1"/>
  <c r="M280" i="1"/>
  <c r="M264" i="1"/>
  <c r="M248" i="1"/>
  <c r="M113" i="1"/>
  <c r="M307" i="1"/>
  <c r="M305" i="1"/>
  <c r="M291" i="1"/>
  <c r="M289" i="1"/>
  <c r="M283" i="1"/>
  <c r="M267" i="1"/>
  <c r="M243" i="1"/>
  <c r="M241" i="1"/>
  <c r="M235" i="1"/>
  <c r="M303" i="1"/>
  <c r="M295" i="1"/>
  <c r="M287" i="1"/>
  <c r="M279" i="1"/>
  <c r="M271" i="1"/>
  <c r="M263" i="1"/>
  <c r="M255" i="1"/>
  <c r="M247" i="1"/>
  <c r="M239" i="1"/>
  <c r="M231" i="1"/>
  <c r="M227" i="1"/>
  <c r="M223" i="1"/>
  <c r="M219" i="1"/>
  <c r="M215" i="1"/>
  <c r="M212" i="1"/>
  <c r="M211" i="1"/>
  <c r="M204" i="1"/>
  <c r="M203" i="1"/>
  <c r="M196" i="1"/>
  <c r="M195" i="1"/>
  <c r="M188" i="1"/>
  <c r="M187" i="1"/>
  <c r="M180" i="1"/>
  <c r="M179" i="1"/>
  <c r="M172" i="1"/>
  <c r="M171" i="1"/>
  <c r="M164" i="1"/>
  <c r="M163" i="1"/>
  <c r="M156" i="1"/>
  <c r="M155" i="1"/>
  <c r="M148" i="1"/>
  <c r="M147" i="1"/>
  <c r="M140" i="1"/>
  <c r="M139" i="1"/>
  <c r="M131" i="1"/>
  <c r="M117" i="1"/>
  <c r="M111" i="1"/>
  <c r="M97" i="1"/>
  <c r="K68" i="1"/>
  <c r="K72" i="1"/>
  <c r="K76" i="1"/>
  <c r="K80" i="1"/>
  <c r="K84" i="1"/>
  <c r="K88" i="1"/>
  <c r="K92" i="1"/>
  <c r="K96" i="1"/>
  <c r="K120" i="1"/>
  <c r="K121" i="1"/>
  <c r="K132" i="1"/>
  <c r="K135" i="1"/>
  <c r="K143" i="1"/>
  <c r="K151" i="1"/>
  <c r="K159" i="1"/>
  <c r="K167" i="1"/>
  <c r="K175" i="1"/>
  <c r="K183" i="1"/>
  <c r="K191" i="1"/>
  <c r="K199" i="1"/>
  <c r="K207" i="1"/>
  <c r="K112" i="1"/>
  <c r="K113" i="1"/>
  <c r="K124" i="1"/>
  <c r="K99" i="1"/>
  <c r="K101" i="1"/>
  <c r="K103" i="1"/>
  <c r="K107" i="1"/>
  <c r="K115" i="1"/>
  <c r="K123" i="1"/>
  <c r="K125" i="1"/>
  <c r="K127" i="1"/>
  <c r="K134" i="1"/>
  <c r="K138" i="1"/>
  <c r="K142" i="1"/>
  <c r="K146" i="1"/>
  <c r="K150" i="1"/>
  <c r="K154" i="1"/>
  <c r="K158" i="1"/>
  <c r="K162" i="1"/>
  <c r="K166" i="1"/>
  <c r="K170" i="1"/>
  <c r="K174" i="1"/>
  <c r="K178" i="1"/>
  <c r="K182" i="1"/>
  <c r="K186" i="1"/>
  <c r="K190" i="1"/>
  <c r="K194" i="1"/>
  <c r="K198" i="1"/>
  <c r="K202" i="1"/>
  <c r="K206" i="1"/>
  <c r="K210" i="1"/>
  <c r="K236" i="1"/>
  <c r="K238" i="1"/>
  <c r="K244" i="1"/>
  <c r="K246" i="1"/>
  <c r="K252" i="1"/>
  <c r="K254" i="1"/>
  <c r="K260" i="1"/>
  <c r="K262" i="1"/>
  <c r="K268" i="1"/>
  <c r="K270" i="1"/>
  <c r="K276" i="1"/>
  <c r="K278" i="1"/>
  <c r="K284" i="1"/>
  <c r="K286" i="1"/>
  <c r="K292" i="1"/>
  <c r="K294" i="1"/>
  <c r="K300" i="1"/>
  <c r="K302" i="1"/>
  <c r="K308" i="1"/>
  <c r="K122" i="1"/>
  <c r="K139" i="1"/>
  <c r="K147" i="1"/>
  <c r="K149" i="1"/>
  <c r="K152" i="1"/>
  <c r="K163" i="1"/>
  <c r="K168" i="1"/>
  <c r="K173" i="1"/>
  <c r="K179" i="1"/>
  <c r="K181" i="1"/>
  <c r="K184" i="1"/>
  <c r="K189" i="1"/>
  <c r="K195" i="1"/>
  <c r="K203" i="1"/>
  <c r="K211" i="1"/>
  <c r="K214" i="1"/>
  <c r="K218" i="1"/>
  <c r="K221" i="1"/>
  <c r="K225" i="1"/>
  <c r="K230" i="1"/>
  <c r="K234" i="1"/>
  <c r="K239" i="1"/>
  <c r="K248" i="1"/>
  <c r="K255" i="1"/>
  <c r="K264" i="1"/>
  <c r="K272" i="1"/>
  <c r="K274" i="1"/>
  <c r="K280" i="1"/>
  <c r="K287" i="1"/>
  <c r="K290" i="1"/>
  <c r="K296" i="1"/>
  <c r="K298" i="1"/>
  <c r="K303" i="1"/>
  <c r="K75" i="1"/>
  <c r="K83" i="1"/>
  <c r="K91" i="1"/>
  <c r="K104" i="1"/>
  <c r="K116" i="1"/>
  <c r="K126" i="1"/>
  <c r="K129" i="1"/>
  <c r="K131" i="1"/>
  <c r="K140" i="1"/>
  <c r="K148" i="1"/>
  <c r="K156" i="1"/>
  <c r="K164" i="1"/>
  <c r="K172" i="1"/>
  <c r="K180" i="1"/>
  <c r="K188" i="1"/>
  <c r="K196" i="1"/>
  <c r="K204" i="1"/>
  <c r="K212" i="1"/>
  <c r="K102" i="1"/>
  <c r="K105" i="1"/>
  <c r="K108" i="1"/>
  <c r="K119" i="1"/>
  <c r="K133" i="1"/>
  <c r="K136" i="1"/>
  <c r="K141" i="1"/>
  <c r="K144" i="1"/>
  <c r="K155" i="1"/>
  <c r="K157" i="1"/>
  <c r="K160" i="1"/>
  <c r="K165" i="1"/>
  <c r="K171" i="1"/>
  <c r="K176" i="1"/>
  <c r="K187" i="1"/>
  <c r="K192" i="1"/>
  <c r="K197" i="1"/>
  <c r="K200" i="1"/>
  <c r="K205" i="1"/>
  <c r="K208" i="1"/>
  <c r="K213" i="1"/>
  <c r="K217" i="1"/>
  <c r="K222" i="1"/>
  <c r="K226" i="1"/>
  <c r="K229" i="1"/>
  <c r="K233" i="1"/>
  <c r="K240" i="1"/>
  <c r="K242" i="1"/>
  <c r="K247" i="1"/>
  <c r="K250" i="1"/>
  <c r="K256" i="1"/>
  <c r="K258" i="1"/>
  <c r="K263" i="1"/>
  <c r="K266" i="1"/>
  <c r="K271" i="1"/>
  <c r="K279" i="1"/>
  <c r="K282" i="1"/>
  <c r="K288" i="1"/>
  <c r="K295" i="1"/>
  <c r="K304" i="1"/>
  <c r="K306" i="1"/>
  <c r="K130" i="1"/>
  <c r="K110" i="1"/>
  <c r="K109" i="1"/>
  <c r="K209" i="1"/>
  <c r="K201" i="1"/>
  <c r="K193" i="1"/>
  <c r="K185" i="1"/>
  <c r="K177" i="1"/>
  <c r="K169" i="1"/>
  <c r="K161" i="1"/>
  <c r="K153" i="1"/>
  <c r="K145" i="1"/>
  <c r="K137" i="1"/>
  <c r="K118" i="1"/>
  <c r="K117" i="1"/>
  <c r="K106" i="1"/>
  <c r="K98" i="1"/>
  <c r="K97" i="1"/>
  <c r="K93" i="1"/>
  <c r="K89" i="1"/>
  <c r="K85" i="1"/>
  <c r="K81" i="1"/>
  <c r="K77" i="1"/>
  <c r="K73" i="1"/>
  <c r="K69" i="1"/>
  <c r="K94" i="1"/>
  <c r="K90" i="1"/>
  <c r="K86" i="1"/>
  <c r="K82" i="1"/>
  <c r="K78" i="1"/>
  <c r="K74" i="1"/>
  <c r="K70" i="1"/>
  <c r="K216" i="1"/>
  <c r="K220" i="1"/>
  <c r="K224" i="1"/>
  <c r="K228" i="1"/>
  <c r="K232" i="1"/>
  <c r="K235" i="1"/>
  <c r="K261" i="1"/>
  <c r="K267" i="1"/>
  <c r="K293" i="1"/>
  <c r="K299" i="1"/>
  <c r="K79" i="1"/>
  <c r="K87" i="1"/>
  <c r="K95" i="1"/>
  <c r="K219" i="1"/>
  <c r="K277" i="1"/>
  <c r="K237" i="1"/>
  <c r="K243" i="1"/>
  <c r="K269" i="1"/>
  <c r="K275" i="1"/>
  <c r="K301" i="1"/>
  <c r="K307" i="1"/>
  <c r="K71" i="1"/>
  <c r="K111" i="1"/>
  <c r="K215" i="1"/>
  <c r="K223" i="1"/>
  <c r="K227" i="1"/>
  <c r="K231" i="1"/>
  <c r="K245" i="1"/>
  <c r="K251" i="1"/>
  <c r="K283" i="1"/>
  <c r="K297" i="1"/>
  <c r="K100" i="1"/>
  <c r="K114" i="1"/>
  <c r="K128" i="1"/>
  <c r="K241" i="1"/>
  <c r="K253" i="1"/>
  <c r="K259" i="1"/>
  <c r="K289" i="1"/>
  <c r="K249" i="1"/>
  <c r="K265" i="1"/>
  <c r="K257" i="1"/>
  <c r="K281" i="1"/>
  <c r="D24" i="3"/>
  <c r="K285" i="1"/>
  <c r="K305" i="1"/>
  <c r="D23" i="3"/>
  <c r="K291" i="1"/>
  <c r="K273" i="1"/>
  <c r="C24" i="3"/>
  <c r="C23" i="3"/>
</calcChain>
</file>

<file path=xl/sharedStrings.xml><?xml version="1.0" encoding="utf-8"?>
<sst xmlns="http://schemas.openxmlformats.org/spreadsheetml/2006/main" count="4228" uniqueCount="1187">
  <si>
    <t>Name</t>
  </si>
  <si>
    <t>Time</t>
  </si>
  <si>
    <t>Finisher</t>
  </si>
  <si>
    <t>Team Score</t>
  </si>
  <si>
    <t>Pos</t>
  </si>
  <si>
    <t>No</t>
  </si>
  <si>
    <t>Age Group</t>
  </si>
  <si>
    <t xml:space="preserve"> </t>
  </si>
  <si>
    <t>Border League CX 2014/15</t>
  </si>
  <si>
    <t>Aldershot Farnham &amp; District AC</t>
  </si>
  <si>
    <t>Club/School</t>
  </si>
  <si>
    <t>Race Number</t>
  </si>
  <si>
    <t>Under 11</t>
  </si>
  <si>
    <t>Under 13</t>
  </si>
  <si>
    <t>Under 15</t>
  </si>
  <si>
    <t>Basingstoke &amp; Mid Hants AC</t>
  </si>
  <si>
    <t>Bracknell AC</t>
  </si>
  <si>
    <t>Camberley &amp; District AC</t>
  </si>
  <si>
    <t>Andover AC</t>
  </si>
  <si>
    <t>Guildford &amp; Godalming AC</t>
  </si>
  <si>
    <t>Woking AC</t>
  </si>
  <si>
    <t>Crawley Ridge School</t>
  </si>
  <si>
    <t>Grey House School</t>
  </si>
  <si>
    <t>Overton Harriers AC</t>
  </si>
  <si>
    <t>Young Athletes Club</t>
  </si>
  <si>
    <t>Haslemere Border &amp; Waverley AC</t>
  </si>
  <si>
    <t>Score of 1</t>
  </si>
  <si>
    <t>Team Pos</t>
  </si>
  <si>
    <t>Team</t>
  </si>
  <si>
    <t>Score</t>
  </si>
  <si>
    <t>Score of 2</t>
  </si>
  <si>
    <t>Score of 3</t>
  </si>
  <si>
    <t>Score of 4</t>
  </si>
  <si>
    <t>Score of 5</t>
  </si>
  <si>
    <t>Score of 6</t>
  </si>
  <si>
    <t>Team Result (1)</t>
  </si>
  <si>
    <t>Points</t>
  </si>
  <si>
    <t>Team Result (2)</t>
  </si>
  <si>
    <t>Team Result (3)</t>
  </si>
  <si>
    <t>Team Result (4)</t>
  </si>
  <si>
    <t>Team Result (5)</t>
  </si>
  <si>
    <t>Team Result (6)</t>
  </si>
  <si>
    <t>Scoring: 4</t>
  </si>
  <si>
    <t>Duplicate</t>
  </si>
  <si>
    <t>Fleet &amp; Crookham AC</t>
  </si>
  <si>
    <t>First/Given Name</t>
  </si>
  <si>
    <t>Gender (M/F)</t>
  </si>
  <si>
    <t>M</t>
  </si>
  <si>
    <t>Gender</t>
  </si>
  <si>
    <t>Last Name/Family Name</t>
  </si>
  <si>
    <t>Date of Birth</t>
  </si>
  <si>
    <t>Amy</t>
  </si>
  <si>
    <t>Barry</t>
  </si>
  <si>
    <t>F</t>
  </si>
  <si>
    <t>U15</t>
  </si>
  <si>
    <t>Molly</t>
  </si>
  <si>
    <t>Hyde</t>
  </si>
  <si>
    <t>Lara</t>
  </si>
  <si>
    <t>Hambleton</t>
  </si>
  <si>
    <t>Amber</t>
  </si>
  <si>
    <t>Howell</t>
  </si>
  <si>
    <t>U13</t>
  </si>
  <si>
    <t>Meddeline</t>
  </si>
  <si>
    <t>Bashirudin</t>
  </si>
  <si>
    <t>Emily</t>
  </si>
  <si>
    <t>Squibbs</t>
  </si>
  <si>
    <t>Pocknee</t>
  </si>
  <si>
    <t>Jemma</t>
  </si>
  <si>
    <t>Minchin</t>
  </si>
  <si>
    <t>Genevieve</t>
  </si>
  <si>
    <t>Moller-Butcher</t>
  </si>
  <si>
    <t>Alison</t>
  </si>
  <si>
    <t>Moore</t>
  </si>
  <si>
    <t>Ellie</t>
  </si>
  <si>
    <t>Head</t>
  </si>
  <si>
    <t>Niamh</t>
  </si>
  <si>
    <t>McLoughlin</t>
  </si>
  <si>
    <t>Freya</t>
  </si>
  <si>
    <t>Sutton</t>
  </si>
  <si>
    <t>Ella</t>
  </si>
  <si>
    <t>Manning</t>
  </si>
  <si>
    <t>Emma</t>
  </si>
  <si>
    <t>Boswell</t>
  </si>
  <si>
    <t>Fraya</t>
  </si>
  <si>
    <t>Daines</t>
  </si>
  <si>
    <t>Florence</t>
  </si>
  <si>
    <t>Hancock</t>
  </si>
  <si>
    <t>Isobel</t>
  </si>
  <si>
    <t>Elliot</t>
  </si>
  <si>
    <t>Alice</t>
  </si>
  <si>
    <t>Hurst</t>
  </si>
  <si>
    <t>Amelie</t>
  </si>
  <si>
    <t>Roseveare</t>
  </si>
  <si>
    <t>Hannah</t>
  </si>
  <si>
    <t>Woolley</t>
  </si>
  <si>
    <t>Katy</t>
  </si>
  <si>
    <t>Bowler</t>
  </si>
  <si>
    <t>U11</t>
  </si>
  <si>
    <t>Rosie</t>
  </si>
  <si>
    <t>Kelly</t>
  </si>
  <si>
    <t>Charlotte</t>
  </si>
  <si>
    <t>Borgars</t>
  </si>
  <si>
    <t>Georgia</t>
  </si>
  <si>
    <t>Birch</t>
  </si>
  <si>
    <t>Beatrice</t>
  </si>
  <si>
    <t>Jordan</t>
  </si>
  <si>
    <t>Brooke</t>
  </si>
  <si>
    <t>Jessica</t>
  </si>
  <si>
    <t>Sophia</t>
  </si>
  <si>
    <t>Lucy</t>
  </si>
  <si>
    <t>Roberts</t>
  </si>
  <si>
    <t>Jasmine</t>
  </si>
  <si>
    <t>Pattison</t>
  </si>
  <si>
    <t>Megan</t>
  </si>
  <si>
    <t>Packett</t>
  </si>
  <si>
    <t>Alysha</t>
  </si>
  <si>
    <t>Mead</t>
  </si>
  <si>
    <t>Stephen</t>
  </si>
  <si>
    <t>Jones</t>
  </si>
  <si>
    <t>Guy</t>
  </si>
  <si>
    <t>Tucker</t>
  </si>
  <si>
    <t>Joe</t>
  </si>
  <si>
    <t>Blacknell</t>
  </si>
  <si>
    <t>Luke</t>
  </si>
  <si>
    <t>Hillary</t>
  </si>
  <si>
    <t>Xavier</t>
  </si>
  <si>
    <t>Booth</t>
  </si>
  <si>
    <t>Liam</t>
  </si>
  <si>
    <t>Dickinson</t>
  </si>
  <si>
    <t>Dan</t>
  </si>
  <si>
    <t>Howells</t>
  </si>
  <si>
    <t>Max</t>
  </si>
  <si>
    <t>Chitty</t>
  </si>
  <si>
    <t>Pocock</t>
  </si>
  <si>
    <t>Theo</t>
  </si>
  <si>
    <t>Doran</t>
  </si>
  <si>
    <t>Aaron</t>
  </si>
  <si>
    <t>Tom</t>
  </si>
  <si>
    <t>Horrell-Tidbury</t>
  </si>
  <si>
    <t>Nicholas</t>
  </si>
  <si>
    <t>Hart</t>
  </si>
  <si>
    <t>George</t>
  </si>
  <si>
    <t>Bailey</t>
  </si>
  <si>
    <t>Jacob</t>
  </si>
  <si>
    <t>Savill</t>
  </si>
  <si>
    <t>Ryan</t>
  </si>
  <si>
    <t>Martin</t>
  </si>
  <si>
    <t>Cheshire</t>
  </si>
  <si>
    <t>Harry</t>
  </si>
  <si>
    <t>Stone</t>
  </si>
  <si>
    <t>Finn</t>
  </si>
  <si>
    <t>Taylor</t>
  </si>
  <si>
    <t>Isaac</t>
  </si>
  <si>
    <t>Wong</t>
  </si>
  <si>
    <t>Sam</t>
  </si>
  <si>
    <t>Bodoano</t>
  </si>
  <si>
    <t>Rui</t>
  </si>
  <si>
    <t>Pinto</t>
  </si>
  <si>
    <t>Benjamin</t>
  </si>
  <si>
    <t>Chillery</t>
  </si>
  <si>
    <t>Luca</t>
  </si>
  <si>
    <t>Elliott</t>
  </si>
  <si>
    <t>Alfie</t>
  </si>
  <si>
    <t>Cossey</t>
  </si>
  <si>
    <t>Stanley</t>
  </si>
  <si>
    <t>Joshua</t>
  </si>
  <si>
    <t>Lytton</t>
  </si>
  <si>
    <t>Marcus</t>
  </si>
  <si>
    <t>Goulden</t>
  </si>
  <si>
    <t>Daniel</t>
  </si>
  <si>
    <t>Shattock</t>
  </si>
  <si>
    <t>Euan</t>
  </si>
  <si>
    <t>Stewart</t>
  </si>
  <si>
    <t>Farrell</t>
  </si>
  <si>
    <t>Alessandro</t>
  </si>
  <si>
    <t>Valente</t>
  </si>
  <si>
    <t>Samuel</t>
  </si>
  <si>
    <t>Wickham</t>
  </si>
  <si>
    <t>Gardiner</t>
  </si>
  <si>
    <t>James</t>
  </si>
  <si>
    <t>Warne</t>
  </si>
  <si>
    <t>Lewis</t>
  </si>
  <si>
    <t>Hudson</t>
  </si>
  <si>
    <t>Henry</t>
  </si>
  <si>
    <t>Rattray</t>
  </si>
  <si>
    <t>Colm</t>
  </si>
  <si>
    <t>U9</t>
  </si>
  <si>
    <t>Vidal</t>
  </si>
  <si>
    <t>Christian</t>
  </si>
  <si>
    <t>Jago</t>
  </si>
  <si>
    <t>Nathaniel</t>
  </si>
  <si>
    <t>Lafreniere</t>
  </si>
  <si>
    <t>Erin</t>
  </si>
  <si>
    <t>Pinchbeck</t>
  </si>
  <si>
    <t>Euison</t>
  </si>
  <si>
    <t>Dougie</t>
  </si>
  <si>
    <t>Burt</t>
  </si>
  <si>
    <t>Turner</t>
  </si>
  <si>
    <t>Sophie</t>
  </si>
  <si>
    <t>Ford</t>
  </si>
  <si>
    <t>Bertie</t>
  </si>
  <si>
    <t>McKenzie</t>
  </si>
  <si>
    <t>Ewan</t>
  </si>
  <si>
    <t>Cassidy</t>
  </si>
  <si>
    <t>Gyuire</t>
  </si>
  <si>
    <t>Edmondson</t>
  </si>
  <si>
    <t>U9G</t>
  </si>
  <si>
    <t>Nana-Aba</t>
  </si>
  <si>
    <t>Blankson</t>
  </si>
  <si>
    <t>Macy</t>
  </si>
  <si>
    <t>Connolly</t>
  </si>
  <si>
    <t>Alexandra</t>
  </si>
  <si>
    <t>Hennessy</t>
  </si>
  <si>
    <t>Aimee</t>
  </si>
  <si>
    <t>Cantle</t>
  </si>
  <si>
    <t>U11G</t>
  </si>
  <si>
    <t xml:space="preserve">Eve </t>
  </si>
  <si>
    <t>Tyson</t>
  </si>
  <si>
    <t>Jessie</t>
  </si>
  <si>
    <t>Hill</t>
  </si>
  <si>
    <t xml:space="preserve">Madeline </t>
  </si>
  <si>
    <t>Lakeland</t>
  </si>
  <si>
    <t>Roberta</t>
  </si>
  <si>
    <t>Hutton</t>
  </si>
  <si>
    <t xml:space="preserve">Elisa </t>
  </si>
  <si>
    <t>Sienna</t>
  </si>
  <si>
    <t>Richardson</t>
  </si>
  <si>
    <t>Libbie</t>
  </si>
  <si>
    <t>Gundry</t>
  </si>
  <si>
    <t>Chloe</t>
  </si>
  <si>
    <t>Garlinge</t>
  </si>
  <si>
    <t>Gabriela</t>
  </si>
  <si>
    <t>Della-Savina</t>
  </si>
  <si>
    <t>Grace</t>
  </si>
  <si>
    <t>Kirby</t>
  </si>
  <si>
    <t>Leah</t>
  </si>
  <si>
    <t>McNab</t>
  </si>
  <si>
    <t>Carr</t>
  </si>
  <si>
    <t>Maisie</t>
  </si>
  <si>
    <t>Waissen</t>
  </si>
  <si>
    <t>Poppy</t>
  </si>
  <si>
    <t>Morris</t>
  </si>
  <si>
    <t xml:space="preserve">Thea  </t>
  </si>
  <si>
    <t>Gair</t>
  </si>
  <si>
    <t xml:space="preserve">Daniella </t>
  </si>
  <si>
    <t>Nash-Oliver</t>
  </si>
  <si>
    <t>U13G</t>
  </si>
  <si>
    <t>Rowan</t>
  </si>
  <si>
    <t>Phoebe</t>
  </si>
  <si>
    <t>O'Reilly</t>
  </si>
  <si>
    <t>Olivia</t>
  </si>
  <si>
    <t>Rugman</t>
  </si>
  <si>
    <t>Sumuthu</t>
  </si>
  <si>
    <t>Amaradasa</t>
  </si>
  <si>
    <t>Lottie</t>
  </si>
  <si>
    <t>Mobbs</t>
  </si>
  <si>
    <t>Cara</t>
  </si>
  <si>
    <t>McGrath</t>
  </si>
  <si>
    <t>Taytum</t>
  </si>
  <si>
    <t>U15G</t>
  </si>
  <si>
    <t>Bryony</t>
  </si>
  <si>
    <t>Henshall</t>
  </si>
  <si>
    <t>Cornwall</t>
  </si>
  <si>
    <t xml:space="preserve">Lauren </t>
  </si>
  <si>
    <t>McGivern</t>
  </si>
  <si>
    <t>Hempsted</t>
  </si>
  <si>
    <t>Mannion</t>
  </si>
  <si>
    <t>Finley</t>
  </si>
  <si>
    <t>Baulch</t>
  </si>
  <si>
    <t>U9B</t>
  </si>
  <si>
    <t>Charlie</t>
  </si>
  <si>
    <t>Coveney</t>
  </si>
  <si>
    <t>South</t>
  </si>
  <si>
    <t>Jack</t>
  </si>
  <si>
    <t>Breeds</t>
  </si>
  <si>
    <t>William</t>
  </si>
  <si>
    <t>Edwards</t>
  </si>
  <si>
    <t>Bryan</t>
  </si>
  <si>
    <t>Vaz</t>
  </si>
  <si>
    <t>Callum</t>
  </si>
  <si>
    <t>Marlow</t>
  </si>
  <si>
    <t>Jonathan</t>
  </si>
  <si>
    <t>Chattell</t>
  </si>
  <si>
    <t>U11B</t>
  </si>
  <si>
    <t>Barney</t>
  </si>
  <si>
    <t>Courage</t>
  </si>
  <si>
    <t>Guiseppe</t>
  </si>
  <si>
    <t xml:space="preserve">Guy </t>
  </si>
  <si>
    <t>Stevens</t>
  </si>
  <si>
    <t>Christer</t>
  </si>
  <si>
    <t>Lochran</t>
  </si>
  <si>
    <t>Ruth</t>
  </si>
  <si>
    <t>Alex</t>
  </si>
  <si>
    <t>Hellewell</t>
  </si>
  <si>
    <t>Graham</t>
  </si>
  <si>
    <t>Jarrett</t>
  </si>
  <si>
    <t>Joseph</t>
  </si>
  <si>
    <t>Blackburn</t>
  </si>
  <si>
    <t>Aiden</t>
  </si>
  <si>
    <t>Leavey</t>
  </si>
  <si>
    <t>Oscar</t>
  </si>
  <si>
    <t>Dingwall</t>
  </si>
  <si>
    <t xml:space="preserve">Jude </t>
  </si>
  <si>
    <t>Baker</t>
  </si>
  <si>
    <t>Sperring</t>
  </si>
  <si>
    <t>Parkinson</t>
  </si>
  <si>
    <t>U13B</t>
  </si>
  <si>
    <t>Alexander</t>
  </si>
  <si>
    <t>Stefan</t>
  </si>
  <si>
    <t>O'Loughnane</t>
  </si>
  <si>
    <t xml:space="preserve">Will </t>
  </si>
  <si>
    <t>Louis</t>
  </si>
  <si>
    <t>Oliver</t>
  </si>
  <si>
    <t>Smith</t>
  </si>
  <si>
    <t>Reece</t>
  </si>
  <si>
    <t>Sharman-Newell</t>
  </si>
  <si>
    <t xml:space="preserve">Cameron </t>
  </si>
  <si>
    <t xml:space="preserve">Thomas </t>
  </si>
  <si>
    <t>Coutts</t>
  </si>
  <si>
    <t>Porter</t>
  </si>
  <si>
    <t>U15B</t>
  </si>
  <si>
    <t>Campbell</t>
  </si>
  <si>
    <t>Scarlett</t>
  </si>
  <si>
    <t>Robson</t>
  </si>
  <si>
    <t>Harriet</t>
  </si>
  <si>
    <t>Duncombe</t>
  </si>
  <si>
    <t>Ben</t>
  </si>
  <si>
    <t>Read</t>
  </si>
  <si>
    <t>Reed</t>
  </si>
  <si>
    <t>Tristan</t>
  </si>
  <si>
    <t>Richard</t>
  </si>
  <si>
    <t xml:space="preserve">Joseph </t>
  </si>
  <si>
    <t>O'Leary</t>
  </si>
  <si>
    <t>Wells</t>
  </si>
  <si>
    <t>Matthew</t>
  </si>
  <si>
    <t>Jackson</t>
  </si>
  <si>
    <t>Perry</t>
  </si>
  <si>
    <t>Harper</t>
  </si>
  <si>
    <t>JENNA</t>
  </si>
  <si>
    <t>BAILEY</t>
  </si>
  <si>
    <t>MARIE</t>
  </si>
  <si>
    <t>VON BONSDORFF</t>
  </si>
  <si>
    <t>ERIN</t>
  </si>
  <si>
    <t>ACKROYD</t>
  </si>
  <si>
    <t>TIANA</t>
  </si>
  <si>
    <t>MILTON</t>
  </si>
  <si>
    <t>MADDISON</t>
  </si>
  <si>
    <t>GRANDIN</t>
  </si>
  <si>
    <t xml:space="preserve">AMBER </t>
  </si>
  <si>
    <t xml:space="preserve">MILLIE </t>
  </si>
  <si>
    <t>DETHICK</t>
  </si>
  <si>
    <t>LORIEN</t>
  </si>
  <si>
    <t>JONES</t>
  </si>
  <si>
    <t>KITTY</t>
  </si>
  <si>
    <t>MAIR</t>
  </si>
  <si>
    <t>SEPT04</t>
  </si>
  <si>
    <t>ISABELLA</t>
  </si>
  <si>
    <t>IZOD</t>
  </si>
  <si>
    <t xml:space="preserve">ABBY </t>
  </si>
  <si>
    <t>GOODMAN</t>
  </si>
  <si>
    <t>ELLA</t>
  </si>
  <si>
    <t>BENSON</t>
  </si>
  <si>
    <t>MANISHA</t>
  </si>
  <si>
    <t>DAVE</t>
  </si>
  <si>
    <t>SOPHIE</t>
  </si>
  <si>
    <t>ANYA</t>
  </si>
  <si>
    <t>FROGATT</t>
  </si>
  <si>
    <t>LORYN</t>
  </si>
  <si>
    <t>DOYLE</t>
  </si>
  <si>
    <t>NIKEISHA</t>
  </si>
  <si>
    <t>RIDDELL</t>
  </si>
  <si>
    <t>LARA</t>
  </si>
  <si>
    <t>CROFT</t>
  </si>
  <si>
    <t>TRINITY</t>
  </si>
  <si>
    <t>LARGE</t>
  </si>
  <si>
    <t>FREYA</t>
  </si>
  <si>
    <t>FRANCESCA</t>
  </si>
  <si>
    <t>BLACKWELL</t>
  </si>
  <si>
    <t>CONNIE</t>
  </si>
  <si>
    <t>SOFIE</t>
  </si>
  <si>
    <t>GEORGIA</t>
  </si>
  <si>
    <t>BALLARD</t>
  </si>
  <si>
    <t>CHARLOTTE</t>
  </si>
  <si>
    <t>RICE</t>
  </si>
  <si>
    <t>LOTTIE</t>
  </si>
  <si>
    <t>AMBRIDGE</t>
  </si>
  <si>
    <t xml:space="preserve">DYLAN </t>
  </si>
  <si>
    <t>JACOB</t>
  </si>
  <si>
    <t>TOM</t>
  </si>
  <si>
    <t>LI</t>
  </si>
  <si>
    <t>JOSHUA</t>
  </si>
  <si>
    <t>AARON</t>
  </si>
  <si>
    <t>EDWARD</t>
  </si>
  <si>
    <t>ENSER</t>
  </si>
  <si>
    <t xml:space="preserve">OLIVER </t>
  </si>
  <si>
    <t>THOMAS HENRY</t>
  </si>
  <si>
    <t>BARKER</t>
  </si>
  <si>
    <t>MACKENZIE</t>
  </si>
  <si>
    <t>CHARLIE</t>
  </si>
  <si>
    <t>BORGNIS</t>
  </si>
  <si>
    <t>BEN</t>
  </si>
  <si>
    <t xml:space="preserve">TONY </t>
  </si>
  <si>
    <t>HOLLY</t>
  </si>
  <si>
    <t>ETHAN</t>
  </si>
  <si>
    <t>HAWKINS</t>
  </si>
  <si>
    <t>DAN</t>
  </si>
  <si>
    <t>TILEY</t>
  </si>
  <si>
    <t>BRITTON</t>
  </si>
  <si>
    <t>SAMUEL</t>
  </si>
  <si>
    <t>CAMERON</t>
  </si>
  <si>
    <t>THOMAS</t>
  </si>
  <si>
    <t>D'ABREO</t>
  </si>
  <si>
    <t>DANNY</t>
  </si>
  <si>
    <t>WESSELY</t>
  </si>
  <si>
    <t>PADDY</t>
  </si>
  <si>
    <t>HALLIDAY</t>
  </si>
  <si>
    <t>BRAYDEN</t>
  </si>
  <si>
    <t>CLARK</t>
  </si>
  <si>
    <t>WILLS</t>
  </si>
  <si>
    <t>MELINA</t>
  </si>
  <si>
    <t>STARK</t>
  </si>
  <si>
    <t>Holden</t>
  </si>
  <si>
    <t>Daisy</t>
  </si>
  <si>
    <t>Hogston</t>
  </si>
  <si>
    <t>Duckworth</t>
  </si>
  <si>
    <t>Neve</t>
  </si>
  <si>
    <t>O'Hara</t>
  </si>
  <si>
    <t>Devlin</t>
  </si>
  <si>
    <t>Farah</t>
  </si>
  <si>
    <t>Yewings</t>
  </si>
  <si>
    <t>Carney</t>
  </si>
  <si>
    <t xml:space="preserve">Sophie </t>
  </si>
  <si>
    <t>Funnell</t>
  </si>
  <si>
    <t>Dilamore</t>
  </si>
  <si>
    <t>Anna</t>
  </si>
  <si>
    <t>Ball</t>
  </si>
  <si>
    <t>Breen</t>
  </si>
  <si>
    <t>Joanna</t>
  </si>
  <si>
    <t>Eden</t>
  </si>
  <si>
    <t>Rosa</t>
  </si>
  <si>
    <t>Webb</t>
  </si>
  <si>
    <t>Kathryn</t>
  </si>
  <si>
    <t>Beckett</t>
  </si>
  <si>
    <t>San Emeterio</t>
  </si>
  <si>
    <t>Hurley</t>
  </si>
  <si>
    <t>Hamilton</t>
  </si>
  <si>
    <t>Thomas</t>
  </si>
  <si>
    <t>Elspeth</t>
  </si>
  <si>
    <t>Charman</t>
  </si>
  <si>
    <t>Charrman</t>
  </si>
  <si>
    <t>Sandra</t>
  </si>
  <si>
    <t>Stapiniou</t>
  </si>
  <si>
    <t>Rebecca</t>
  </si>
  <si>
    <t>Storer</t>
  </si>
  <si>
    <t>Maddie</t>
  </si>
  <si>
    <t>Clifford</t>
  </si>
  <si>
    <t>Jules</t>
  </si>
  <si>
    <t>Rabey</t>
  </si>
  <si>
    <t xml:space="preserve">F </t>
  </si>
  <si>
    <t>Fox</t>
  </si>
  <si>
    <t>Harrison</t>
  </si>
  <si>
    <t>Dodd</t>
  </si>
  <si>
    <t>Maddison</t>
  </si>
  <si>
    <t>Tarbet</t>
  </si>
  <si>
    <t>Stanton</t>
  </si>
  <si>
    <t>Helms</t>
  </si>
  <si>
    <t>Winship</t>
  </si>
  <si>
    <t>O'hara</t>
  </si>
  <si>
    <t>Ethan</t>
  </si>
  <si>
    <t>Toby</t>
  </si>
  <si>
    <t>Mann</t>
  </si>
  <si>
    <t>Lowther-Allais</t>
  </si>
  <si>
    <t>Barratt</t>
  </si>
  <si>
    <t>Alana</t>
  </si>
  <si>
    <t>Hoare</t>
  </si>
  <si>
    <t>Hutt</t>
  </si>
  <si>
    <t>AMBER</t>
  </si>
  <si>
    <t>BOTTING</t>
  </si>
  <si>
    <t>MAISIE</t>
  </si>
  <si>
    <t>HANNEY</t>
  </si>
  <si>
    <t>ISABELLE</t>
  </si>
  <si>
    <t>JAMES</t>
  </si>
  <si>
    <t>LOTTY</t>
  </si>
  <si>
    <t>RABEY</t>
  </si>
  <si>
    <t>HANNAH</t>
  </si>
  <si>
    <t>BAYLISS</t>
  </si>
  <si>
    <t>DUCKWORTH</t>
  </si>
  <si>
    <t xml:space="preserve">PHOEBE </t>
  </si>
  <si>
    <t>OAKLEY</t>
  </si>
  <si>
    <t>JAMIE</t>
  </si>
  <si>
    <t>CRAIG</t>
  </si>
  <si>
    <t xml:space="preserve">EDWARD </t>
  </si>
  <si>
    <t>OLIVER</t>
  </si>
  <si>
    <t xml:space="preserve">DANIEL </t>
  </si>
  <si>
    <t>DENSLEY</t>
  </si>
  <si>
    <t>HARKNESS</t>
  </si>
  <si>
    <t>RAFERTY</t>
  </si>
  <si>
    <t>HERD</t>
  </si>
  <si>
    <t xml:space="preserve">JAMIE </t>
  </si>
  <si>
    <t>SMITH</t>
  </si>
  <si>
    <t>WILLIAM</t>
  </si>
  <si>
    <t>ELLIOT</t>
  </si>
  <si>
    <t>STEVENSON</t>
  </si>
  <si>
    <t>SKY</t>
  </si>
  <si>
    <t>GODDARD</t>
  </si>
  <si>
    <t>BAYAN</t>
  </si>
  <si>
    <t>SALMAN</t>
  </si>
  <si>
    <t>EMMA</t>
  </si>
  <si>
    <t>KAVANAGH-GIBBS</t>
  </si>
  <si>
    <t>EMILY</t>
  </si>
  <si>
    <t>KNIGHT</t>
  </si>
  <si>
    <t>SIMMONDS</t>
  </si>
  <si>
    <t xml:space="preserve">LYVIA </t>
  </si>
  <si>
    <t xml:space="preserve">BEN </t>
  </si>
  <si>
    <t>SOMERS</t>
  </si>
  <si>
    <t xml:space="preserve">OSCAR </t>
  </si>
  <si>
    <t>WATKIN</t>
  </si>
  <si>
    <t>JONAH</t>
  </si>
  <si>
    <t>JOE</t>
  </si>
  <si>
    <t>KIRBY</t>
  </si>
  <si>
    <t>ROMAN</t>
  </si>
  <si>
    <t>PRASAD</t>
  </si>
  <si>
    <t>Elizabeth</t>
  </si>
  <si>
    <t>Lovett</t>
  </si>
  <si>
    <t>Jocie</t>
  </si>
  <si>
    <t>Hilton</t>
  </si>
  <si>
    <t>Lisa</t>
  </si>
  <si>
    <t>Duke</t>
  </si>
  <si>
    <t>Evie</t>
  </si>
  <si>
    <t>Coles</t>
  </si>
  <si>
    <t>Hearn</t>
  </si>
  <si>
    <t>Sadie</t>
  </si>
  <si>
    <t>Harris</t>
  </si>
  <si>
    <t>Simmons</t>
  </si>
  <si>
    <t>Cerys</t>
  </si>
  <si>
    <t>Green</t>
  </si>
  <si>
    <t>Jewitt</t>
  </si>
  <si>
    <t>Wheeler</t>
  </si>
  <si>
    <t>Madeline</t>
  </si>
  <si>
    <t>Eldridge</t>
  </si>
  <si>
    <t>Owen</t>
  </si>
  <si>
    <t>Neat</t>
  </si>
  <si>
    <t>Bethan</t>
  </si>
  <si>
    <t>Howard</t>
  </si>
  <si>
    <t xml:space="preserve">Danielle </t>
  </si>
  <si>
    <t>Blacow</t>
  </si>
  <si>
    <t>Peddell</t>
  </si>
  <si>
    <t>Erwin</t>
  </si>
  <si>
    <t>Caitriona</t>
  </si>
  <si>
    <t>Blakiston</t>
  </si>
  <si>
    <t>Isabella</t>
  </si>
  <si>
    <t>Rainier</t>
  </si>
  <si>
    <t>Victoria</t>
  </si>
  <si>
    <t>Hansell</t>
  </si>
  <si>
    <t>Craig</t>
  </si>
  <si>
    <t>Eddie</t>
  </si>
  <si>
    <t>Mulholland</t>
  </si>
  <si>
    <t>McMahon</t>
  </si>
  <si>
    <t>Shannon</t>
  </si>
  <si>
    <t>Harvey</t>
  </si>
  <si>
    <t>Stuart</t>
  </si>
  <si>
    <t>Olly</t>
  </si>
  <si>
    <t>Selman</t>
  </si>
  <si>
    <t>Zach</t>
  </si>
  <si>
    <t>Richards</t>
  </si>
  <si>
    <t>hitchings</t>
  </si>
  <si>
    <t>Hitchcock-Smith</t>
  </si>
  <si>
    <t>Neocleous</t>
  </si>
  <si>
    <t>Ross</t>
  </si>
  <si>
    <t>Davidson</t>
  </si>
  <si>
    <t>Allin</t>
  </si>
  <si>
    <t>Adam</t>
  </si>
  <si>
    <t>Dale</t>
  </si>
  <si>
    <t>Fleming</t>
  </si>
  <si>
    <t>Tiley</t>
  </si>
  <si>
    <t>Jonathon</t>
  </si>
  <si>
    <t>O'Connor</t>
  </si>
  <si>
    <t>Wray</t>
  </si>
  <si>
    <t>Carl</t>
  </si>
  <si>
    <t>Powell</t>
  </si>
  <si>
    <t>Jeffrey</t>
  </si>
  <si>
    <t>Katherine</t>
  </si>
  <si>
    <t>Berrisford-Smith</t>
  </si>
  <si>
    <t>u9</t>
  </si>
  <si>
    <t xml:space="preserve">Tia </t>
  </si>
  <si>
    <t>Caitlin</t>
  </si>
  <si>
    <t>Loten</t>
  </si>
  <si>
    <t>Mesney</t>
  </si>
  <si>
    <t>Oldham</t>
  </si>
  <si>
    <t>Liliana</t>
  </si>
  <si>
    <t>Peart</t>
  </si>
  <si>
    <t>Ada</t>
  </si>
  <si>
    <t>Scofield</t>
  </si>
  <si>
    <t>Iniya</t>
  </si>
  <si>
    <t>Subramanian</t>
  </si>
  <si>
    <t>Swarbrick</t>
  </si>
  <si>
    <t>Amelia</t>
  </si>
  <si>
    <t>Thynne</t>
  </si>
  <si>
    <t>Weir</t>
  </si>
  <si>
    <t>Lucinda</t>
  </si>
  <si>
    <t>u11</t>
  </si>
  <si>
    <t>Kate</t>
  </si>
  <si>
    <t>Bendall</t>
  </si>
  <si>
    <t>Burbage</t>
  </si>
  <si>
    <t>Frederica</t>
  </si>
  <si>
    <t>Chandler</t>
  </si>
  <si>
    <t>Abby-May</t>
  </si>
  <si>
    <t>Fisher</t>
  </si>
  <si>
    <t>Fradgley</t>
  </si>
  <si>
    <t>Hailey</t>
  </si>
  <si>
    <t>Maddy</t>
  </si>
  <si>
    <t>Diya</t>
  </si>
  <si>
    <t>Nayar</t>
  </si>
  <si>
    <t>Eesha</t>
  </si>
  <si>
    <t>Pearce-Molland</t>
  </si>
  <si>
    <t>Imogen</t>
  </si>
  <si>
    <t>Wise</t>
  </si>
  <si>
    <t>Aldridge</t>
  </si>
  <si>
    <t>Cross</t>
  </si>
  <si>
    <t>JP</t>
  </si>
  <si>
    <t>Daniell</t>
  </si>
  <si>
    <t>Indiana</t>
  </si>
  <si>
    <t>Giorgio</t>
  </si>
  <si>
    <t>Galardo</t>
  </si>
  <si>
    <t>Hamm</t>
  </si>
  <si>
    <t>Charles</t>
  </si>
  <si>
    <t>Hoch</t>
  </si>
  <si>
    <t>Judge</t>
  </si>
  <si>
    <t>David</t>
  </si>
  <si>
    <t>Kenning</t>
  </si>
  <si>
    <t>Benedict</t>
  </si>
  <si>
    <t>Miller</t>
  </si>
  <si>
    <t>Mills</t>
  </si>
  <si>
    <t>Owen-Thomas</t>
  </si>
  <si>
    <t>Perkins</t>
  </si>
  <si>
    <t>Jude</t>
  </si>
  <si>
    <t>Pitcher</t>
  </si>
  <si>
    <t>Prior</t>
  </si>
  <si>
    <t>Bradford</t>
  </si>
  <si>
    <t>Quinn-Metcalf</t>
  </si>
  <si>
    <t>Hugo</t>
  </si>
  <si>
    <t>Stelfox</t>
  </si>
  <si>
    <t>Ward</t>
  </si>
  <si>
    <t>Wardrope</t>
  </si>
  <si>
    <t>Monty</t>
  </si>
  <si>
    <t>Willings</t>
  </si>
  <si>
    <t>Baker-Grace</t>
  </si>
  <si>
    <t>Blake</t>
  </si>
  <si>
    <t>Boyce</t>
  </si>
  <si>
    <t>Bradshaw</t>
  </si>
  <si>
    <t>Byrne</t>
  </si>
  <si>
    <t>Dominic</t>
  </si>
  <si>
    <t>Dalloz</t>
  </si>
  <si>
    <t>Dineley</t>
  </si>
  <si>
    <t>Goettel</t>
  </si>
  <si>
    <t>Lukas</t>
  </si>
  <si>
    <t>Knowles</t>
  </si>
  <si>
    <t>Lillywhite</t>
  </si>
  <si>
    <t>Tim</t>
  </si>
  <si>
    <t>Maxlow-Tomlinson</t>
  </si>
  <si>
    <t>Overton</t>
  </si>
  <si>
    <t>John</t>
  </si>
  <si>
    <t>Preedy</t>
  </si>
  <si>
    <t>Preston</t>
  </si>
  <si>
    <t>Ruben</t>
  </si>
  <si>
    <t>Raj</t>
  </si>
  <si>
    <t>Ted</t>
  </si>
  <si>
    <t>Ollie</t>
  </si>
  <si>
    <t>Wagenstein</t>
  </si>
  <si>
    <t>JEMMA</t>
  </si>
  <si>
    <t>HINDS</t>
  </si>
  <si>
    <t xml:space="preserve">SUZY </t>
  </si>
  <si>
    <t>LECOUTRE</t>
  </si>
  <si>
    <t>MILLIE</t>
  </si>
  <si>
    <t>CANT</t>
  </si>
  <si>
    <t>PHOEBE</t>
  </si>
  <si>
    <t xml:space="preserve">DAISY </t>
  </si>
  <si>
    <t xml:space="preserve">BLOXHAM </t>
  </si>
  <si>
    <t xml:space="preserve">MEGAN </t>
  </si>
  <si>
    <t>DAVIES</t>
  </si>
  <si>
    <t>ISOBEL</t>
  </si>
  <si>
    <t>BULL</t>
  </si>
  <si>
    <t>CORBETT</t>
  </si>
  <si>
    <t>LILYELLA</t>
  </si>
  <si>
    <t>HARLAND-FAIRWEATHER</t>
  </si>
  <si>
    <t>AOIFE</t>
  </si>
  <si>
    <t>RUSSELL-MOORE</t>
  </si>
  <si>
    <t>ELIZA</t>
  </si>
  <si>
    <t>SUTTON</t>
  </si>
  <si>
    <t>Browne</t>
  </si>
  <si>
    <t>Anais</t>
  </si>
  <si>
    <t>Becky</t>
  </si>
  <si>
    <t>Pennant</t>
  </si>
  <si>
    <t>Brayshaw</t>
  </si>
  <si>
    <t>Emile</t>
  </si>
  <si>
    <t>Georgiou</t>
  </si>
  <si>
    <t>Butter</t>
  </si>
  <si>
    <t>Denton</t>
  </si>
  <si>
    <t>Fraser</t>
  </si>
  <si>
    <t>Fittall</t>
  </si>
  <si>
    <t>Hampshire</t>
  </si>
  <si>
    <t>Fowler</t>
  </si>
  <si>
    <t>Kimber</t>
  </si>
  <si>
    <t>Isabel</t>
  </si>
  <si>
    <t>Jennings</t>
  </si>
  <si>
    <t>Croucher</t>
  </si>
  <si>
    <t>Davies</t>
  </si>
  <si>
    <t>Joss</t>
  </si>
  <si>
    <t>Katie</t>
  </si>
  <si>
    <t>Matthews</t>
  </si>
  <si>
    <t>Barwick</t>
  </si>
  <si>
    <t>Haldenwang</t>
  </si>
  <si>
    <t>Hollis</t>
  </si>
  <si>
    <t>Sean</t>
  </si>
  <si>
    <t>Tabitha</t>
  </si>
  <si>
    <t>Bent</t>
  </si>
  <si>
    <t>Tiffany</t>
  </si>
  <si>
    <t>Mendum</t>
  </si>
  <si>
    <t xml:space="preserve">Arun </t>
  </si>
  <si>
    <t>Christopher</t>
  </si>
  <si>
    <t>Batten</t>
  </si>
  <si>
    <t xml:space="preserve">Mark </t>
  </si>
  <si>
    <t>Gillingham</t>
  </si>
  <si>
    <t xml:space="preserve">Martin </t>
  </si>
  <si>
    <t>Sunderland</t>
  </si>
  <si>
    <t xml:space="preserve">James </t>
  </si>
  <si>
    <t>Walters</t>
  </si>
  <si>
    <t xml:space="preserve">Joshua </t>
  </si>
  <si>
    <t>Williams</t>
  </si>
  <si>
    <t xml:space="preserve">George </t>
  </si>
  <si>
    <t>Robertson</t>
  </si>
  <si>
    <t xml:space="preserve">Shaun </t>
  </si>
  <si>
    <t>Waters</t>
  </si>
  <si>
    <t>Hopkins</t>
  </si>
  <si>
    <t xml:space="preserve">Ben </t>
  </si>
  <si>
    <t>Rolfe</t>
  </si>
  <si>
    <t xml:space="preserve">Angus </t>
  </si>
  <si>
    <t>Caruth</t>
  </si>
  <si>
    <t>Bishop</t>
  </si>
  <si>
    <t xml:space="preserve">Sam </t>
  </si>
  <si>
    <t xml:space="preserve">Alex </t>
  </si>
  <si>
    <t xml:space="preserve">Emilia </t>
  </si>
  <si>
    <t>Burton</t>
  </si>
  <si>
    <t xml:space="preserve">Amber </t>
  </si>
  <si>
    <t>Stoner</t>
  </si>
  <si>
    <t xml:space="preserve">Emma </t>
  </si>
  <si>
    <t xml:space="preserve">Charis </t>
  </si>
  <si>
    <t>Mogan</t>
  </si>
  <si>
    <t xml:space="preserve">Ella </t>
  </si>
  <si>
    <t>Barker</t>
  </si>
  <si>
    <t xml:space="preserve">Amy </t>
  </si>
  <si>
    <t>Warner</t>
  </si>
  <si>
    <t xml:space="preserve">Lizzie </t>
  </si>
  <si>
    <t>Way</t>
  </si>
  <si>
    <t xml:space="preserve">Gemma </t>
  </si>
  <si>
    <t>Trinder</t>
  </si>
  <si>
    <t xml:space="preserve">Zoe </t>
  </si>
  <si>
    <t>Griffin</t>
  </si>
  <si>
    <t xml:space="preserve">Poppy </t>
  </si>
  <si>
    <t xml:space="preserve">Martha </t>
  </si>
  <si>
    <t>Collings</t>
  </si>
  <si>
    <t xml:space="preserve">Niamh </t>
  </si>
  <si>
    <t>Carey</t>
  </si>
  <si>
    <t xml:space="preserve">Katie </t>
  </si>
  <si>
    <t xml:space="preserve">Florence </t>
  </si>
  <si>
    <t>Baulk</t>
  </si>
  <si>
    <t xml:space="preserve">Henrietta </t>
  </si>
  <si>
    <t xml:space="preserve">Kiki </t>
  </si>
  <si>
    <t xml:space="preserve">Bori </t>
  </si>
  <si>
    <t xml:space="preserve">Neve </t>
  </si>
  <si>
    <t>Bradley</t>
  </si>
  <si>
    <t xml:space="preserve">Amelie </t>
  </si>
  <si>
    <t>Diaz</t>
  </si>
  <si>
    <t>TABITHA</t>
  </si>
  <si>
    <t>BROWN</t>
  </si>
  <si>
    <t>15/05/2007</t>
  </si>
  <si>
    <t>HOLLIE</t>
  </si>
  <si>
    <t>TAPPIN</t>
  </si>
  <si>
    <t>ESME</t>
  </si>
  <si>
    <t>SPARY</t>
  </si>
  <si>
    <t>23/11/2006</t>
  </si>
  <si>
    <t>FINCH</t>
  </si>
  <si>
    <t>ROBIN</t>
  </si>
  <si>
    <t>SIMONS</t>
  </si>
  <si>
    <t>19/12/2007</t>
  </si>
  <si>
    <t>LANA</t>
  </si>
  <si>
    <t>DARCY</t>
  </si>
  <si>
    <t>20/12/2006</t>
  </si>
  <si>
    <t>HARDMAN</t>
  </si>
  <si>
    <t>FRAN</t>
  </si>
  <si>
    <t>LONG</t>
  </si>
  <si>
    <t>REBECCA</t>
  </si>
  <si>
    <t>WHITE</t>
  </si>
  <si>
    <t>LAYLA</t>
  </si>
  <si>
    <t>GURNEY</t>
  </si>
  <si>
    <t>WREN</t>
  </si>
  <si>
    <t>HOCTOR-DUNCAN</t>
  </si>
  <si>
    <t>ANNABEL</t>
  </si>
  <si>
    <t>ANEIRA</t>
  </si>
  <si>
    <t>NORRIS</t>
  </si>
  <si>
    <t>AYLA</t>
  </si>
  <si>
    <t>TILLY</t>
  </si>
  <si>
    <t>EBONY</t>
  </si>
  <si>
    <t>HOOKER</t>
  </si>
  <si>
    <t>JODIE</t>
  </si>
  <si>
    <t>MANDEVILLE</t>
  </si>
  <si>
    <t>MIRIAM</t>
  </si>
  <si>
    <t>COPPER</t>
  </si>
  <si>
    <t>LAUREN</t>
  </si>
  <si>
    <t>PILL</t>
  </si>
  <si>
    <t>ARABELLA</t>
  </si>
  <si>
    <t>WILSON</t>
  </si>
  <si>
    <t>ROBINSON</t>
  </si>
  <si>
    <t>BARNARD</t>
  </si>
  <si>
    <t>JESSICA</t>
  </si>
  <si>
    <t>HARRIS</t>
  </si>
  <si>
    <t>UNDERDOWN</t>
  </si>
  <si>
    <t>MEGAN</t>
  </si>
  <si>
    <t>ROSS</t>
  </si>
  <si>
    <t>CARIAD</t>
  </si>
  <si>
    <t>DARCIE</t>
  </si>
  <si>
    <t>MOSS-BROWN</t>
  </si>
  <si>
    <t>LUCY</t>
  </si>
  <si>
    <t>TAYLOR</t>
  </si>
  <si>
    <t>CADGE</t>
  </si>
  <si>
    <t>KIAN</t>
  </si>
  <si>
    <t>TOBY</t>
  </si>
  <si>
    <t>HART</t>
  </si>
  <si>
    <t>JUDE</t>
  </si>
  <si>
    <t>HARMES</t>
  </si>
  <si>
    <t>DYLAN</t>
  </si>
  <si>
    <t>FULLER</t>
  </si>
  <si>
    <t>REUBEN</t>
  </si>
  <si>
    <t>FRANKLIN</t>
  </si>
  <si>
    <t>BAYE</t>
  </si>
  <si>
    <t xml:space="preserve">ALEXANDER </t>
  </si>
  <si>
    <t>DIDASKALOU</t>
  </si>
  <si>
    <t>SAM</t>
  </si>
  <si>
    <t>ALLEN</t>
  </si>
  <si>
    <t>GARNER</t>
  </si>
  <si>
    <t>AIDEN</t>
  </si>
  <si>
    <t>ROE</t>
  </si>
  <si>
    <t>KAY</t>
  </si>
  <si>
    <t>GEORGE</t>
  </si>
  <si>
    <t>WILLIAMS</t>
  </si>
  <si>
    <t>FERGUS</t>
  </si>
  <si>
    <t>ATKINSON</t>
  </si>
  <si>
    <t>CONNOR</t>
  </si>
  <si>
    <t>TINKER</t>
  </si>
  <si>
    <t>FYNN</t>
  </si>
  <si>
    <t>NICKOLAS</t>
  </si>
  <si>
    <t>Not Allocated</t>
  </si>
  <si>
    <t>10</t>
  </si>
  <si>
    <t>Age group: U11 Boys</t>
  </si>
  <si>
    <t>Clarke</t>
  </si>
  <si>
    <t xml:space="preserve">Izzie </t>
  </si>
  <si>
    <t>Law</t>
  </si>
  <si>
    <t>JJ</t>
  </si>
  <si>
    <t>Lester</t>
  </si>
  <si>
    <t>Josephine</t>
  </si>
  <si>
    <t>O'Neill</t>
  </si>
  <si>
    <t>Goodwin</t>
  </si>
  <si>
    <t xml:space="preserve">Jaiden </t>
  </si>
  <si>
    <t>Rose</t>
  </si>
  <si>
    <t>Cripps</t>
  </si>
  <si>
    <t>Wright</t>
  </si>
  <si>
    <t>Ashworth</t>
  </si>
  <si>
    <t>Fulton</t>
  </si>
  <si>
    <t>Under 9</t>
  </si>
  <si>
    <t>Johnson</t>
  </si>
  <si>
    <t>Team Results</t>
  </si>
  <si>
    <t>Club</t>
  </si>
  <si>
    <t>Pts</t>
  </si>
  <si>
    <t>Individual Results</t>
  </si>
  <si>
    <t>Bennett</t>
  </si>
  <si>
    <t>Frankie</t>
  </si>
  <si>
    <t>QUAY-CLARK</t>
  </si>
  <si>
    <t>AMIE</t>
  </si>
  <si>
    <t>D'ESPANGNAC</t>
  </si>
  <si>
    <t>LUCA</t>
  </si>
  <si>
    <t>JASMINE</t>
  </si>
  <si>
    <t>KANDLEKAR</t>
  </si>
  <si>
    <t>SOPHIA</t>
  </si>
  <si>
    <t>SOFIA</t>
  </si>
  <si>
    <t>SHERRATT</t>
  </si>
  <si>
    <t>LIBBY</t>
  </si>
  <si>
    <t>DAUNTERS</t>
  </si>
  <si>
    <t>BURNHAM</t>
  </si>
  <si>
    <t>CLAYDON</t>
  </si>
  <si>
    <t>JACK</t>
  </si>
  <si>
    <t>BURKE</t>
  </si>
  <si>
    <t>LUKE</t>
  </si>
  <si>
    <t>STABLES</t>
  </si>
  <si>
    <t>Henderson</t>
  </si>
  <si>
    <t>Manolis</t>
  </si>
  <si>
    <t>Rich</t>
  </si>
  <si>
    <t>Leon</t>
  </si>
  <si>
    <t>Tanner</t>
  </si>
  <si>
    <t>POPPY</t>
  </si>
  <si>
    <t>MARTIN</t>
  </si>
  <si>
    <t>KING</t>
  </si>
  <si>
    <t>MATS</t>
  </si>
  <si>
    <t>LINDSTROM</t>
  </si>
  <si>
    <t>MAX</t>
  </si>
  <si>
    <t>TOMLINSON</t>
  </si>
  <si>
    <t>DIBB</t>
  </si>
  <si>
    <t>CARPENTER</t>
  </si>
  <si>
    <t>BINGHAM</t>
  </si>
  <si>
    <t>NATHAN</t>
  </si>
  <si>
    <t>JANMOHAMED</t>
  </si>
  <si>
    <t xml:space="preserve">ARCHIE </t>
  </si>
  <si>
    <t>Lois</t>
  </si>
  <si>
    <t>Carty</t>
  </si>
  <si>
    <t>Nathan</t>
  </si>
  <si>
    <t>Holmes</t>
  </si>
  <si>
    <t>Irisha</t>
  </si>
  <si>
    <t>Welby</t>
  </si>
  <si>
    <t>Hodge</t>
  </si>
  <si>
    <t>Nelson</t>
  </si>
  <si>
    <t>Litjens</t>
  </si>
  <si>
    <t>Jared</t>
  </si>
  <si>
    <t>Cowx</t>
  </si>
  <si>
    <t>Conor</t>
  </si>
  <si>
    <t>Eaves</t>
  </si>
  <si>
    <t xml:space="preserve">Harry </t>
  </si>
  <si>
    <t>Parker</t>
  </si>
  <si>
    <t>Ariana</t>
  </si>
  <si>
    <t>Grice</t>
  </si>
  <si>
    <t>Ayomide</t>
  </si>
  <si>
    <t>Cole</t>
  </si>
  <si>
    <t xml:space="preserve">Reuben </t>
  </si>
  <si>
    <t>Saunders</t>
  </si>
  <si>
    <t xml:space="preserve">Fran </t>
  </si>
  <si>
    <t>Swain</t>
  </si>
  <si>
    <t>Newman</t>
  </si>
  <si>
    <t>Finlay</t>
  </si>
  <si>
    <t>French</t>
  </si>
  <si>
    <t>Morgan</t>
  </si>
  <si>
    <t>Izzy</t>
  </si>
  <si>
    <t>Eastman</t>
  </si>
  <si>
    <t>Sawers</t>
  </si>
  <si>
    <t>Jamie</t>
  </si>
  <si>
    <t xml:space="preserve">Laura </t>
  </si>
  <si>
    <t>Heylor</t>
  </si>
  <si>
    <t>Jake</t>
  </si>
  <si>
    <t>Calver</t>
  </si>
  <si>
    <t>Davy</t>
  </si>
  <si>
    <t>Atherton</t>
  </si>
  <si>
    <t xml:space="preserve">Jack </t>
  </si>
  <si>
    <t>Hedderley</t>
  </si>
  <si>
    <t>Iona</t>
  </si>
  <si>
    <t>Irvine</t>
  </si>
  <si>
    <t>Parkinson (Guest)</t>
  </si>
  <si>
    <t>Basingstoke &amp; Mid Hants AC (Guest)</t>
  </si>
  <si>
    <t>JAYDEN</t>
  </si>
  <si>
    <t>BAKER</t>
  </si>
  <si>
    <t>Amerlia</t>
  </si>
  <si>
    <t>katherine</t>
  </si>
  <si>
    <t>Tabitah</t>
  </si>
  <si>
    <t>Hayden</t>
  </si>
  <si>
    <t>Finity</t>
  </si>
  <si>
    <t>Myall</t>
  </si>
  <si>
    <t>Murray</t>
  </si>
  <si>
    <t>Gandy</t>
  </si>
  <si>
    <t>Noah</t>
  </si>
  <si>
    <t>Ayivi-Knott</t>
  </si>
  <si>
    <t>Tam</t>
  </si>
  <si>
    <t>Zara</t>
  </si>
  <si>
    <t>Sebastian</t>
  </si>
  <si>
    <t>Grove</t>
  </si>
  <si>
    <t>Denbigh</t>
  </si>
  <si>
    <t>Povey</t>
  </si>
  <si>
    <t xml:space="preserve">M </t>
  </si>
  <si>
    <t xml:space="preserve">JESSICA </t>
  </si>
  <si>
    <t>WEST</t>
  </si>
  <si>
    <t>ARCHIE</t>
  </si>
  <si>
    <t>DAVIE</t>
  </si>
  <si>
    <t>RUBY</t>
  </si>
  <si>
    <t xml:space="preserve">NATASHA </t>
  </si>
  <si>
    <t>GRIFFITHS</t>
  </si>
  <si>
    <t>Raffi</t>
  </si>
  <si>
    <t>Bouchaib</t>
  </si>
  <si>
    <t>Rufus</t>
  </si>
  <si>
    <t>Riley</t>
  </si>
  <si>
    <t>Robinson</t>
  </si>
  <si>
    <t>Josh</t>
  </si>
  <si>
    <t>Loveday</t>
  </si>
  <si>
    <t>Freddie</t>
  </si>
  <si>
    <t>Yasmin</t>
  </si>
  <si>
    <t>Gubby</t>
  </si>
  <si>
    <t>Eva</t>
  </si>
  <si>
    <t>Payne</t>
  </si>
  <si>
    <t>Sydenham</t>
  </si>
  <si>
    <t>Jenny</t>
  </si>
  <si>
    <t>Aidan</t>
  </si>
  <si>
    <t>Searle</t>
  </si>
  <si>
    <t>Samantha</t>
  </si>
  <si>
    <t>Sarah</t>
  </si>
  <si>
    <t>Downing</t>
  </si>
  <si>
    <t>Hopkins (Guest)</t>
  </si>
  <si>
    <t>Woking AC (Guest)</t>
  </si>
  <si>
    <t>Szegedi</t>
  </si>
  <si>
    <t>Cory</t>
  </si>
  <si>
    <t>Coleman</t>
  </si>
  <si>
    <t>Murphy</t>
  </si>
  <si>
    <t>Luci</t>
  </si>
  <si>
    <t>Griffiths-Jones</t>
  </si>
  <si>
    <t>Gates</t>
  </si>
  <si>
    <t>Fields</t>
  </si>
  <si>
    <t>Frank</t>
  </si>
  <si>
    <t>Townley</t>
  </si>
  <si>
    <t>HARRIES</t>
  </si>
  <si>
    <t>MARTHA</t>
  </si>
  <si>
    <t>STANLEY</t>
  </si>
  <si>
    <t>MELLOR</t>
  </si>
  <si>
    <t>ROSIE</t>
  </si>
  <si>
    <t>QUIRK</t>
  </si>
  <si>
    <t>ABIGAIL</t>
  </si>
  <si>
    <t>BUSHELL</t>
  </si>
  <si>
    <t>BOKOR-INGRAM</t>
  </si>
  <si>
    <t>MELISSA</t>
  </si>
  <si>
    <t>BEAGHAN</t>
  </si>
  <si>
    <t>NIAHM</t>
  </si>
  <si>
    <t>RICHARDSON</t>
  </si>
  <si>
    <t>KATIE</t>
  </si>
  <si>
    <t>SAKARIA</t>
  </si>
  <si>
    <t>SARA</t>
  </si>
  <si>
    <t>HAMILTON-WILKES</t>
  </si>
  <si>
    <t>BOOTH</t>
  </si>
  <si>
    <t>JEMIMA</t>
  </si>
  <si>
    <t>BOWEN</t>
  </si>
  <si>
    <t>BAUER</t>
  </si>
  <si>
    <t>WARD</t>
  </si>
  <si>
    <t>LOLA</t>
  </si>
  <si>
    <t>FRASER</t>
  </si>
  <si>
    <t>SARAH</t>
  </si>
  <si>
    <t>DARLEY</t>
  </si>
  <si>
    <t>ELLIOTT</t>
  </si>
  <si>
    <t>RAWLINGS</t>
  </si>
  <si>
    <t>NEWSAM</t>
  </si>
  <si>
    <t>MORGAN</t>
  </si>
  <si>
    <t>BARKLAM</t>
  </si>
  <si>
    <t>EZRA</t>
  </si>
  <si>
    <t>KNOTT</t>
  </si>
  <si>
    <t>HOWELL</t>
  </si>
  <si>
    <t>MYLES</t>
  </si>
  <si>
    <t>FORSTER</t>
  </si>
  <si>
    <t>ABI</t>
  </si>
  <si>
    <t>Andover AC (2 runners)</t>
  </si>
  <si>
    <t>Eilliot</t>
  </si>
  <si>
    <t>Drummand James</t>
  </si>
  <si>
    <t xml:space="preserve">Toby </t>
  </si>
  <si>
    <t>Dawe</t>
  </si>
  <si>
    <t>Dargan</t>
  </si>
  <si>
    <t xml:space="preserve">Holly </t>
  </si>
  <si>
    <t>Patterson</t>
  </si>
  <si>
    <t>Kendall</t>
  </si>
  <si>
    <t>Latisha</t>
  </si>
  <si>
    <t>Convery</t>
  </si>
  <si>
    <t>Reuben</t>
  </si>
  <si>
    <t>Caleb</t>
  </si>
  <si>
    <t xml:space="preserve">Eleni </t>
  </si>
  <si>
    <t>Melinis</t>
  </si>
  <si>
    <t>Coulson</t>
  </si>
  <si>
    <t>Grogut</t>
  </si>
  <si>
    <t>HATCH</t>
  </si>
  <si>
    <t>ALEXANDER</t>
  </si>
  <si>
    <t xml:space="preserve">NATHALIE </t>
  </si>
  <si>
    <t>CAMP</t>
  </si>
  <si>
    <t>LUCIE</t>
  </si>
  <si>
    <t>AIMEE</t>
  </si>
  <si>
    <t>TOMMY</t>
  </si>
  <si>
    <t>ELLIE</t>
  </si>
  <si>
    <t>SLEVIN</t>
  </si>
  <si>
    <t>BLAMEY</t>
  </si>
  <si>
    <t>DELLA</t>
  </si>
  <si>
    <t>Kenton</t>
  </si>
  <si>
    <t>Jelfs-Monje</t>
  </si>
  <si>
    <t>Rudi</t>
  </si>
  <si>
    <t>Morrell</t>
  </si>
  <si>
    <t>Ruby</t>
  </si>
  <si>
    <t>Horton</t>
  </si>
  <si>
    <t>Connor</t>
  </si>
  <si>
    <t>Dorvan</t>
  </si>
  <si>
    <t>Darcia</t>
  </si>
  <si>
    <t>Scott</t>
  </si>
  <si>
    <t>Dellar</t>
  </si>
  <si>
    <t>Mann (Guest)</t>
  </si>
  <si>
    <t>Venue:Stoke Park (Guildford &amp; Godalming AC)</t>
  </si>
  <si>
    <t>Date: 13th December</t>
  </si>
  <si>
    <t>11</t>
  </si>
  <si>
    <t>12</t>
  </si>
  <si>
    <t>13</t>
  </si>
  <si>
    <t>14</t>
  </si>
  <si>
    <t>15</t>
  </si>
  <si>
    <t>Cooper</t>
  </si>
  <si>
    <t>Honey</t>
  </si>
  <si>
    <t>Bollini</t>
  </si>
  <si>
    <t>Eleanor</t>
  </si>
  <si>
    <t>Sims</t>
  </si>
  <si>
    <t>Roman</t>
  </si>
  <si>
    <t xml:space="preserve">Paddy </t>
  </si>
  <si>
    <t>Gabor</t>
  </si>
  <si>
    <t>Jasper</t>
  </si>
  <si>
    <t xml:space="preserve">Jamie </t>
  </si>
  <si>
    <t>Eloise</t>
  </si>
  <si>
    <t>Lucie</t>
  </si>
  <si>
    <t>Warburton</t>
  </si>
  <si>
    <t>U11g</t>
  </si>
  <si>
    <t xml:space="preserve"> Matthews</t>
  </si>
  <si>
    <t xml:space="preserve">HALL </t>
  </si>
  <si>
    <t>Reassigned to number 441 as athlete lost this one</t>
  </si>
  <si>
    <t>Rowell</t>
  </si>
  <si>
    <t>Natahn</t>
  </si>
  <si>
    <t>Gibson</t>
  </si>
  <si>
    <t xml:space="preserve">Under 11 </t>
  </si>
  <si>
    <t>Cameron</t>
  </si>
  <si>
    <t>Edima</t>
  </si>
  <si>
    <t>Umoren</t>
  </si>
  <si>
    <t>Odgers</t>
  </si>
  <si>
    <t>McCormack</t>
  </si>
  <si>
    <t>Mellor</t>
  </si>
  <si>
    <t>Dylan</t>
  </si>
  <si>
    <t>Hobbs</t>
  </si>
  <si>
    <t>BEN (NUMBER WAS LOST)</t>
  </si>
  <si>
    <t>HENRY</t>
  </si>
  <si>
    <t>MCDONALD</t>
  </si>
  <si>
    <t>GARY</t>
  </si>
  <si>
    <t>MATRAVERS</t>
  </si>
  <si>
    <t>MILLAR</t>
  </si>
  <si>
    <t>HARVEY</t>
  </si>
  <si>
    <t>GRIMSHAW</t>
  </si>
  <si>
    <t>NAISBY (Guest N/S)</t>
  </si>
  <si>
    <t>Guildford &amp; Godalming AC (Guest N/S)</t>
  </si>
  <si>
    <t>CALLUM</t>
  </si>
  <si>
    <t>BURNIP</t>
  </si>
  <si>
    <t>Rhianna</t>
  </si>
  <si>
    <t>Samways</t>
  </si>
  <si>
    <t>Alistair</t>
  </si>
  <si>
    <t>Matyear</t>
  </si>
  <si>
    <t>Ned</t>
  </si>
  <si>
    <t>Walker</t>
  </si>
  <si>
    <t>Molay</t>
  </si>
  <si>
    <t>Sacha</t>
  </si>
  <si>
    <t>Barrass</t>
  </si>
  <si>
    <t>Robert</t>
  </si>
  <si>
    <t>HAWES</t>
  </si>
  <si>
    <t>GROOM</t>
  </si>
  <si>
    <t xml:space="preserve">POPPY </t>
  </si>
  <si>
    <t>HAYWARD</t>
  </si>
  <si>
    <t>BLACKMAN</t>
  </si>
  <si>
    <t>BLACK</t>
  </si>
  <si>
    <t>AMY</t>
  </si>
  <si>
    <t>SUNG</t>
  </si>
  <si>
    <t>NOAH</t>
  </si>
  <si>
    <t>GIBSON</t>
  </si>
  <si>
    <t>FREDDIE</t>
  </si>
  <si>
    <t>CUNNINGHAM</t>
  </si>
  <si>
    <t>OLLIE</t>
  </si>
  <si>
    <t>DANIEL</t>
  </si>
  <si>
    <t>GILBERT</t>
  </si>
  <si>
    <t>MATTHEW</t>
  </si>
  <si>
    <t>FAITHFULL</t>
  </si>
  <si>
    <t>KEION</t>
  </si>
  <si>
    <t>ELLIS-VASSELL</t>
  </si>
  <si>
    <t>ZAC</t>
  </si>
  <si>
    <t>WELLS</t>
  </si>
  <si>
    <t>BARNABY</t>
  </si>
  <si>
    <t>BRIDGES</t>
  </si>
  <si>
    <t>Camberley &amp; District AC (Guest)</t>
  </si>
  <si>
    <t>Dilamore (Guest)</t>
  </si>
  <si>
    <t>Edidiong</t>
  </si>
  <si>
    <t>Umoren (Guest)</t>
  </si>
  <si>
    <t>Woking AC (3 runners)</t>
  </si>
  <si>
    <t>Crawley Ridge School (3 runners)</t>
  </si>
  <si>
    <t>Grey House School (3 runners)</t>
  </si>
  <si>
    <t>Guildford &amp; Godalming AC (1 runner)</t>
  </si>
  <si>
    <t>Female</t>
  </si>
  <si>
    <t>Male</t>
  </si>
  <si>
    <t>Robin</t>
  </si>
  <si>
    <t>Austin</t>
  </si>
  <si>
    <t>Kathleen</t>
  </si>
  <si>
    <t>Hogan</t>
  </si>
  <si>
    <t>Arthur</t>
  </si>
  <si>
    <t>Gunn</t>
  </si>
  <si>
    <t>Martha</t>
  </si>
  <si>
    <t>Collings (Guest)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</si>
</sst>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\-mmm\-yy"/>
    <numFmt numFmtId="165" formatCode="00"/>
    <numFmt numFmtId="166" formatCode="dd/mm/yyyy;@"/>
  </numFmts>
  <fonts count="18" x14ac:knownFonts="1">
    <font>
      <sz val="10"/>
      <name val="Arial"/>
    </font>
    <font>
      <sz val="12"/>
      <color theme="1"/>
      <name val="Calibri"/>
      <family val="2"/>
      <scheme val="minor"/>
    </font>
    <font>
      <b/>
      <sz val="18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u/>
      <sz val="10"/>
      <color theme="10"/>
      <name val="Arial"/>
      <charset val="161"/>
    </font>
    <font>
      <u/>
      <sz val="10"/>
      <color theme="11"/>
      <name val="Arial"/>
      <charset val="161"/>
    </font>
    <font>
      <sz val="12"/>
      <name val="Arial"/>
      <charset val="161"/>
    </font>
    <font>
      <u/>
      <sz val="12"/>
      <name val="Arial"/>
      <charset val="161"/>
    </font>
    <font>
      <b/>
      <sz val="12"/>
      <name val="Arial"/>
      <charset val="161"/>
    </font>
    <font>
      <sz val="12"/>
      <color theme="1"/>
      <name val="Arial"/>
      <charset val="161"/>
    </font>
    <font>
      <b/>
      <sz val="12"/>
      <color theme="1"/>
      <name val="Arial"/>
      <charset val="161"/>
    </font>
    <font>
      <sz val="11"/>
      <color theme="1"/>
      <name val="Calibri"/>
      <family val="2"/>
      <scheme val="minor"/>
    </font>
    <font>
      <b/>
      <sz val="20"/>
      <name val="Arial"/>
      <charset val="161"/>
    </font>
    <font>
      <b/>
      <sz val="16"/>
      <name val="Arial"/>
      <charset val="161"/>
    </font>
    <font>
      <sz val="12"/>
      <color theme="0"/>
      <name val="Arial"/>
      <charset val="161"/>
    </font>
    <font>
      <b/>
      <sz val="10"/>
      <name val="Arial"/>
      <family val="2"/>
    </font>
    <font>
      <sz val="12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-0.249977111117893"/>
        <bgColor indexed="64"/>
      </patternFill>
    </fill>
  </fills>
  <borders count="1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20">
    <xf numFmtId="0" fontId="0" fillId="0" borderId="0"/>
    <xf numFmtId="0" fontId="4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</cellStyleXfs>
  <cellXfs count="99">
    <xf numFmtId="0" fontId="0" fillId="0" borderId="0" xfId="0"/>
    <xf numFmtId="0" fontId="3" fillId="0" borderId="0" xfId="0" applyFont="1" applyFill="1" applyBorder="1" applyAlignment="1">
      <alignment horizontal="center" vertical="top" wrapText="1"/>
    </xf>
    <xf numFmtId="0" fontId="0" fillId="0" borderId="0" xfId="0" applyFont="1"/>
    <xf numFmtId="0" fontId="7" fillId="0" borderId="0" xfId="0" applyFont="1" applyBorder="1" applyAlignment="1" applyProtection="1">
      <alignment horizontal="center" vertical="top" wrapText="1"/>
    </xf>
    <xf numFmtId="0" fontId="7" fillId="2" borderId="1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Alignment="1" applyProtection="1">
      <alignment horizontal="center"/>
      <protection locked="0"/>
    </xf>
    <xf numFmtId="164" fontId="8" fillId="0" borderId="0" xfId="0" applyNumberFormat="1" applyFont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 vertical="top" wrapText="1"/>
    </xf>
    <xf numFmtId="0" fontId="9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49" fontId="7" fillId="0" borderId="0" xfId="0" applyNumberFormat="1" applyFont="1" applyAlignment="1">
      <alignment horizontal="center"/>
    </xf>
    <xf numFmtId="0" fontId="7" fillId="0" borderId="0" xfId="0" applyFont="1"/>
    <xf numFmtId="0" fontId="7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</xf>
    <xf numFmtId="49" fontId="9" fillId="0" borderId="0" xfId="0" applyNumberFormat="1" applyFont="1" applyAlignment="1" applyProtection="1">
      <alignment horizontal="center"/>
    </xf>
    <xf numFmtId="0" fontId="7" fillId="0" borderId="0" xfId="0" applyFont="1" applyProtection="1"/>
    <xf numFmtId="49" fontId="7" fillId="2" borderId="1" xfId="0" applyNumberFormat="1" applyFont="1" applyFill="1" applyBorder="1" applyAlignment="1" applyProtection="1">
      <alignment horizontal="center"/>
      <protection locked="0"/>
    </xf>
    <xf numFmtId="165" fontId="7" fillId="2" borderId="1" xfId="0" applyNumberFormat="1" applyFont="1" applyFill="1" applyBorder="1" applyAlignment="1" applyProtection="1">
      <alignment horizontal="center"/>
      <protection locked="0"/>
    </xf>
    <xf numFmtId="0" fontId="7" fillId="2" borderId="1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</xf>
    <xf numFmtId="0" fontId="7" fillId="0" borderId="0" xfId="0" applyNumberFormat="1" applyFont="1" applyProtection="1"/>
    <xf numFmtId="0" fontId="9" fillId="0" borderId="0" xfId="0" applyFont="1"/>
    <xf numFmtId="0" fontId="2" fillId="0" borderId="0" xfId="0" applyFont="1" applyAlignment="1" applyProtection="1">
      <alignment horizontal="left"/>
      <protection locked="0"/>
    </xf>
    <xf numFmtId="0" fontId="9" fillId="0" borderId="0" xfId="0" applyFont="1" applyAlignment="1">
      <alignment horizontal="left"/>
    </xf>
    <xf numFmtId="0" fontId="10" fillId="0" borderId="0" xfId="0" applyFont="1"/>
    <xf numFmtId="0" fontId="7" fillId="0" borderId="0" xfId="0" applyFont="1" applyFill="1"/>
    <xf numFmtId="17" fontId="7" fillId="0" borderId="0" xfId="0" applyNumberFormat="1" applyFont="1" applyFill="1"/>
    <xf numFmtId="0" fontId="7" fillId="0" borderId="0" xfId="0" applyFont="1" applyFill="1" applyBorder="1"/>
    <xf numFmtId="0" fontId="7" fillId="0" borderId="0" xfId="0" applyFont="1" applyBorder="1"/>
    <xf numFmtId="0" fontId="11" fillId="0" borderId="0" xfId="0" applyFont="1"/>
    <xf numFmtId="0" fontId="10" fillId="0" borderId="0" xfId="0" applyFont="1" applyBorder="1"/>
    <xf numFmtId="14" fontId="10" fillId="0" borderId="0" xfId="0" applyNumberFormat="1" applyFont="1" applyBorder="1"/>
    <xf numFmtId="0" fontId="7" fillId="0" borderId="0" xfId="0" applyNumberFormat="1" applyFont="1" applyProtection="1">
      <protection locked="0"/>
    </xf>
    <xf numFmtId="1" fontId="7" fillId="0" borderId="0" xfId="0" applyNumberFormat="1" applyFont="1" applyAlignment="1" applyProtection="1">
      <alignment horizontal="right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3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left"/>
    </xf>
    <xf numFmtId="49" fontId="7" fillId="0" borderId="0" xfId="0" applyNumberFormat="1" applyFont="1" applyAlignment="1" applyProtection="1">
      <alignment horizontal="right"/>
    </xf>
    <xf numFmtId="49" fontId="7" fillId="0" borderId="0" xfId="0" applyNumberFormat="1" applyFont="1" applyProtection="1"/>
    <xf numFmtId="0" fontId="7" fillId="0" borderId="0" xfId="0" applyFont="1" applyAlignment="1" applyProtection="1">
      <alignment horizontal="right"/>
    </xf>
    <xf numFmtId="0" fontId="7" fillId="3" borderId="0" xfId="0" applyFont="1" applyFill="1" applyProtection="1"/>
    <xf numFmtId="0" fontId="7" fillId="4" borderId="0" xfId="0" applyFont="1" applyFill="1" applyProtection="1"/>
    <xf numFmtId="0" fontId="7" fillId="5" borderId="0" xfId="0" applyFont="1" applyFill="1" applyProtection="1"/>
    <xf numFmtId="0" fontId="7" fillId="6" borderId="0" xfId="0" applyFont="1" applyFill="1" applyProtection="1"/>
    <xf numFmtId="0" fontId="7" fillId="7" borderId="0" xfId="0" applyFont="1" applyFill="1" applyProtection="1"/>
    <xf numFmtId="0" fontId="15" fillId="8" borderId="0" xfId="0" applyFont="1" applyFill="1" applyProtection="1"/>
    <xf numFmtId="0" fontId="15" fillId="0" borderId="0" xfId="0" applyFont="1" applyFill="1" applyProtection="1"/>
    <xf numFmtId="0" fontId="9" fillId="0" borderId="0" xfId="0" applyFont="1" applyFill="1" applyProtection="1"/>
    <xf numFmtId="0" fontId="9" fillId="0" borderId="2" xfId="0" applyFont="1" applyFill="1" applyBorder="1" applyProtection="1"/>
    <xf numFmtId="0" fontId="9" fillId="0" borderId="3" xfId="0" applyFont="1" applyFill="1" applyBorder="1" applyProtection="1"/>
    <xf numFmtId="0" fontId="9" fillId="0" borderId="0" xfId="0" applyFont="1" applyFill="1" applyBorder="1" applyProtection="1"/>
    <xf numFmtId="0" fontId="16" fillId="0" borderId="0" xfId="0" applyFont="1" applyAlignment="1" applyProtection="1">
      <alignment horizontal="center"/>
    </xf>
    <xf numFmtId="1" fontId="7" fillId="0" borderId="4" xfId="0" applyNumberFormat="1" applyFont="1" applyBorder="1" applyAlignment="1" applyProtection="1">
      <alignment horizontal="left"/>
    </xf>
    <xf numFmtId="1" fontId="7" fillId="0" borderId="5" xfId="0" applyNumberFormat="1" applyFont="1" applyBorder="1" applyAlignment="1" applyProtection="1">
      <alignment horizontal="center"/>
    </xf>
    <xf numFmtId="1" fontId="7" fillId="0" borderId="0" xfId="0" applyNumberFormat="1" applyFont="1" applyBorder="1" applyAlignment="1" applyProtection="1">
      <alignment horizontal="left"/>
    </xf>
    <xf numFmtId="1" fontId="7" fillId="0" borderId="0" xfId="0" applyNumberFormat="1" applyFont="1" applyBorder="1" applyAlignment="1" applyProtection="1">
      <alignment horizontal="center"/>
    </xf>
    <xf numFmtId="1" fontId="7" fillId="0" borderId="6" xfId="0" applyNumberFormat="1" applyFont="1" applyBorder="1" applyAlignment="1" applyProtection="1">
      <alignment horizontal="left"/>
    </xf>
    <xf numFmtId="1" fontId="7" fillId="0" borderId="7" xfId="0" applyNumberFormat="1" applyFont="1" applyBorder="1" applyAlignment="1" applyProtection="1">
      <alignment horizontal="center"/>
    </xf>
    <xf numFmtId="1" fontId="7" fillId="0" borderId="0" xfId="0" applyNumberFormat="1" applyFont="1" applyAlignment="1" applyProtection="1">
      <alignment horizontal="left"/>
    </xf>
    <xf numFmtId="0" fontId="0" fillId="0" borderId="0" xfId="0" applyProtection="1"/>
    <xf numFmtId="0" fontId="16" fillId="0" borderId="0" xfId="0" applyFont="1" applyBorder="1" applyAlignment="1" applyProtection="1">
      <alignment horizontal="center"/>
    </xf>
    <xf numFmtId="14" fontId="10" fillId="0" borderId="0" xfId="0" applyNumberFormat="1" applyFont="1"/>
    <xf numFmtId="0" fontId="14" fillId="0" borderId="0" xfId="0" applyFont="1" applyAlignment="1">
      <alignment horizontal="center"/>
    </xf>
    <xf numFmtId="14" fontId="11" fillId="0" borderId="0" xfId="0" applyNumberFormat="1" applyFont="1"/>
    <xf numFmtId="0" fontId="10" fillId="0" borderId="8" xfId="0" applyFont="1" applyBorder="1"/>
    <xf numFmtId="14" fontId="10" fillId="0" borderId="8" xfId="0" applyNumberFormat="1" applyFont="1" applyBorder="1"/>
    <xf numFmtId="0" fontId="10" fillId="0" borderId="9" xfId="0" applyFont="1" applyBorder="1"/>
    <xf numFmtId="14" fontId="10" fillId="0" borderId="9" xfId="0" applyNumberFormat="1" applyFont="1" applyBorder="1"/>
    <xf numFmtId="14" fontId="10" fillId="0" borderId="0" xfId="0" applyNumberFormat="1" applyFont="1" applyAlignment="1">
      <alignment horizontal="right"/>
    </xf>
    <xf numFmtId="14" fontId="10" fillId="0" borderId="8" xfId="0" applyNumberFormat="1" applyFont="1" applyBorder="1" applyAlignment="1">
      <alignment horizontal="right"/>
    </xf>
    <xf numFmtId="0" fontId="10" fillId="0" borderId="10" xfId="0" applyFont="1" applyBorder="1"/>
    <xf numFmtId="0" fontId="7" fillId="0" borderId="10" xfId="0" applyFont="1" applyBorder="1"/>
    <xf numFmtId="14" fontId="10" fillId="0" borderId="10" xfId="0" applyNumberFormat="1" applyFont="1" applyBorder="1"/>
    <xf numFmtId="14" fontId="7" fillId="0" borderId="10" xfId="0" applyNumberFormat="1" applyFont="1" applyBorder="1"/>
    <xf numFmtId="0" fontId="7" fillId="0" borderId="11" xfId="0" applyFont="1" applyFill="1" applyBorder="1"/>
    <xf numFmtId="0" fontId="14" fillId="0" borderId="0" xfId="0" applyFont="1" applyAlignment="1">
      <alignment horizontal="left"/>
    </xf>
    <xf numFmtId="0" fontId="9" fillId="0" borderId="9" xfId="0" applyFont="1" applyBorder="1" applyProtection="1"/>
    <xf numFmtId="0" fontId="7" fillId="2" borderId="12" xfId="0" applyFont="1" applyFill="1" applyBorder="1" applyAlignment="1" applyProtection="1">
      <alignment horizontal="center" vertical="top" wrapText="1"/>
      <protection locked="0"/>
    </xf>
    <xf numFmtId="49" fontId="7" fillId="2" borderId="12" xfId="0" applyNumberFormat="1" applyFont="1" applyFill="1" applyBorder="1" applyAlignment="1" applyProtection="1">
      <alignment horizontal="center"/>
      <protection locked="0"/>
    </xf>
    <xf numFmtId="165" fontId="7" fillId="2" borderId="12" xfId="0" applyNumberFormat="1" applyFont="1" applyFill="1" applyBorder="1" applyAlignment="1" applyProtection="1">
      <alignment horizontal="center"/>
      <protection locked="0"/>
    </xf>
    <xf numFmtId="0" fontId="9" fillId="0" borderId="9" xfId="0" applyFont="1" applyBorder="1" applyAlignment="1" applyProtection="1">
      <alignment horizontal="center"/>
    </xf>
    <xf numFmtId="0" fontId="10" fillId="0" borderId="8" xfId="0" applyFont="1" applyFill="1" applyBorder="1"/>
    <xf numFmtId="0" fontId="10" fillId="0" borderId="8" xfId="119" applyFont="1" applyBorder="1"/>
    <xf numFmtId="166" fontId="10" fillId="0" borderId="8" xfId="119" applyNumberFormat="1" applyFont="1" applyBorder="1"/>
    <xf numFmtId="0" fontId="10" fillId="0" borderId="13" xfId="0" applyFont="1" applyBorder="1"/>
    <xf numFmtId="14" fontId="10" fillId="0" borderId="13" xfId="0" applyNumberFormat="1" applyFont="1" applyBorder="1"/>
    <xf numFmtId="0" fontId="1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7" fillId="0" borderId="10" xfId="0" applyFont="1" applyBorder="1"/>
    <xf numFmtId="0" fontId="17" fillId="0" borderId="10" xfId="0" applyFont="1" applyBorder="1" applyAlignment="1">
      <alignment horizontal="center"/>
    </xf>
    <xf numFmtId="14" fontId="17" fillId="0" borderId="10" xfId="0" applyNumberFormat="1" applyFont="1" applyBorder="1"/>
    <xf numFmtId="49" fontId="7" fillId="0" borderId="1" xfId="0" applyNumberFormat="1" applyFont="1" applyFill="1" applyBorder="1" applyAlignment="1" applyProtection="1">
      <alignment horizontal="center"/>
      <protection locked="0"/>
    </xf>
    <xf numFmtId="165" fontId="7" fillId="0" borderId="1" xfId="0" applyNumberFormat="1" applyFont="1" applyFill="1" applyBorder="1" applyAlignment="1" applyProtection="1">
      <alignment horizontal="center"/>
      <protection locked="0"/>
    </xf>
    <xf numFmtId="49" fontId="9" fillId="0" borderId="0" xfId="0" applyNumberFormat="1" applyFont="1" applyAlignment="1" applyProtection="1">
      <alignment horizontal="center"/>
    </xf>
    <xf numFmtId="49" fontId="9" fillId="0" borderId="9" xfId="0" applyNumberFormat="1" applyFont="1" applyBorder="1" applyAlignment="1" applyProtection="1">
      <alignment horizontal="center"/>
    </xf>
    <xf numFmtId="0" fontId="9" fillId="0" borderId="9" xfId="0" applyNumberFormat="1" applyFont="1" applyBorder="1" applyAlignment="1" applyProtection="1">
      <alignment horizontal="center"/>
    </xf>
    <xf numFmtId="0" fontId="14" fillId="0" borderId="0" xfId="0" applyFont="1" applyAlignment="1">
      <alignment horizontal="center"/>
    </xf>
  </cellXfs>
  <cellStyles count="12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Normal" xfId="0" builtinId="0"/>
    <cellStyle name="Normal 3" xfId="1"/>
    <cellStyle name="Normal 4" xfId="10"/>
    <cellStyle name="Normal 8" xfId="119"/>
  </cellStyles>
  <dxfs count="5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101600</xdr:rowOff>
    </xdr:to>
    <xdr:sp macro="" textlink="">
      <xdr:nvSpPr>
        <xdr:cNvPr id="2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101600</xdr:rowOff>
    </xdr:to>
    <xdr:sp macro="" textlink="">
      <xdr:nvSpPr>
        <xdr:cNvPr id="3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88900</xdr:rowOff>
    </xdr:to>
    <xdr:sp macro="" textlink="">
      <xdr:nvSpPr>
        <xdr:cNvPr id="4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5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6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88900</xdr:rowOff>
    </xdr:to>
    <xdr:sp macro="" textlink="">
      <xdr:nvSpPr>
        <xdr:cNvPr id="7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8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9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88900</xdr:rowOff>
    </xdr:to>
    <xdr:sp macro="" textlink="">
      <xdr:nvSpPr>
        <xdr:cNvPr id="10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101600</xdr:rowOff>
    </xdr:to>
    <xdr:sp macro="" textlink="">
      <xdr:nvSpPr>
        <xdr:cNvPr id="11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101600</xdr:rowOff>
    </xdr:to>
    <xdr:sp macro="" textlink="">
      <xdr:nvSpPr>
        <xdr:cNvPr id="12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88900</xdr:rowOff>
    </xdr:to>
    <xdr:sp macro="" textlink="">
      <xdr:nvSpPr>
        <xdr:cNvPr id="13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14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15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88900</xdr:rowOff>
    </xdr:to>
    <xdr:sp macro="" textlink="">
      <xdr:nvSpPr>
        <xdr:cNvPr id="16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17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18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88900</xdr:rowOff>
    </xdr:to>
    <xdr:sp macro="" textlink="">
      <xdr:nvSpPr>
        <xdr:cNvPr id="19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101600</xdr:rowOff>
    </xdr:to>
    <xdr:sp macro="" textlink="">
      <xdr:nvSpPr>
        <xdr:cNvPr id="20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101600</xdr:rowOff>
    </xdr:to>
    <xdr:sp macro="" textlink="">
      <xdr:nvSpPr>
        <xdr:cNvPr id="21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88900</xdr:rowOff>
    </xdr:to>
    <xdr:sp macro="" textlink="">
      <xdr:nvSpPr>
        <xdr:cNvPr id="22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23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24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88900</xdr:rowOff>
    </xdr:to>
    <xdr:sp macro="" textlink="">
      <xdr:nvSpPr>
        <xdr:cNvPr id="25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26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27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88900</xdr:rowOff>
    </xdr:to>
    <xdr:sp macro="" textlink="">
      <xdr:nvSpPr>
        <xdr:cNvPr id="28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101600</xdr:rowOff>
    </xdr:to>
    <xdr:sp macro="" textlink="">
      <xdr:nvSpPr>
        <xdr:cNvPr id="29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101600</xdr:rowOff>
    </xdr:to>
    <xdr:sp macro="" textlink="">
      <xdr:nvSpPr>
        <xdr:cNvPr id="30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88900</xdr:rowOff>
    </xdr:to>
    <xdr:sp macro="" textlink="">
      <xdr:nvSpPr>
        <xdr:cNvPr id="31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32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33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88900</xdr:rowOff>
    </xdr:to>
    <xdr:sp macro="" textlink="">
      <xdr:nvSpPr>
        <xdr:cNvPr id="34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35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36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88900</xdr:rowOff>
    </xdr:to>
    <xdr:sp macro="" textlink="">
      <xdr:nvSpPr>
        <xdr:cNvPr id="37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101600</xdr:rowOff>
    </xdr:to>
    <xdr:sp macro="" textlink="">
      <xdr:nvSpPr>
        <xdr:cNvPr id="38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548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101600</xdr:rowOff>
    </xdr:to>
    <xdr:sp macro="" textlink="">
      <xdr:nvSpPr>
        <xdr:cNvPr id="39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345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88900</xdr:rowOff>
    </xdr:to>
    <xdr:sp macro="" textlink="">
      <xdr:nvSpPr>
        <xdr:cNvPr id="40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5488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101600</xdr:rowOff>
    </xdr:to>
    <xdr:sp macro="" textlink="">
      <xdr:nvSpPr>
        <xdr:cNvPr id="41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548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101600</xdr:rowOff>
    </xdr:to>
    <xdr:sp macro="" textlink="">
      <xdr:nvSpPr>
        <xdr:cNvPr id="42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345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88900</xdr:rowOff>
    </xdr:to>
    <xdr:sp macro="" textlink="">
      <xdr:nvSpPr>
        <xdr:cNvPr id="43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5488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101600</xdr:rowOff>
    </xdr:to>
    <xdr:sp macro="" textlink="">
      <xdr:nvSpPr>
        <xdr:cNvPr id="44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548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101600</xdr:rowOff>
    </xdr:to>
    <xdr:sp macro="" textlink="">
      <xdr:nvSpPr>
        <xdr:cNvPr id="45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345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88900</xdr:rowOff>
    </xdr:to>
    <xdr:sp macro="" textlink="">
      <xdr:nvSpPr>
        <xdr:cNvPr id="46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5488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101600</xdr:rowOff>
    </xdr:to>
    <xdr:sp macro="" textlink="">
      <xdr:nvSpPr>
        <xdr:cNvPr id="47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548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101600</xdr:rowOff>
    </xdr:to>
    <xdr:sp macro="" textlink="">
      <xdr:nvSpPr>
        <xdr:cNvPr id="48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345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88900</xdr:rowOff>
    </xdr:to>
    <xdr:sp macro="" textlink="">
      <xdr:nvSpPr>
        <xdr:cNvPr id="49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5488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5"/>
  <sheetViews>
    <sheetView topLeftCell="A552" workbookViewId="0">
      <selection activeCell="A552" sqref="A1:G1048576"/>
    </sheetView>
  </sheetViews>
  <sheetFormatPr baseColWidth="10" defaultColWidth="8.83203125" defaultRowHeight="16" x14ac:dyDescent="0.2"/>
  <cols>
    <col min="1" max="1" width="14" style="25" bestFit="1" customWidth="1"/>
    <col min="2" max="2" width="22.83203125" style="25" customWidth="1"/>
    <col min="3" max="3" width="29" style="25" customWidth="1"/>
    <col min="4" max="4" width="14.33203125" style="25" customWidth="1"/>
    <col min="5" max="5" width="11.33203125" style="25" bestFit="1" customWidth="1"/>
    <col min="6" max="6" width="20.1640625" style="63" customWidth="1"/>
    <col min="7" max="7" width="34.33203125" style="25" customWidth="1"/>
    <col min="8" max="16384" width="8.83203125" style="26"/>
  </cols>
  <sheetData>
    <row r="1" spans="1:10" x14ac:dyDescent="0.2">
      <c r="A1" s="30" t="s">
        <v>11</v>
      </c>
      <c r="B1" s="30" t="s">
        <v>45</v>
      </c>
      <c r="C1" s="30" t="s">
        <v>49</v>
      </c>
      <c r="D1" s="30" t="s">
        <v>46</v>
      </c>
      <c r="E1" s="30" t="s">
        <v>6</v>
      </c>
      <c r="F1" s="65" t="s">
        <v>50</v>
      </c>
      <c r="G1" s="30" t="s">
        <v>10</v>
      </c>
    </row>
    <row r="2" spans="1:10" x14ac:dyDescent="0.2">
      <c r="A2" s="66">
        <v>1</v>
      </c>
      <c r="B2" s="66" t="s">
        <v>51</v>
      </c>
      <c r="C2" s="66" t="s">
        <v>52</v>
      </c>
      <c r="D2" s="66" t="s">
        <v>53</v>
      </c>
      <c r="E2" s="66" t="s">
        <v>54</v>
      </c>
      <c r="F2" s="67">
        <v>37039</v>
      </c>
      <c r="G2" s="66" t="s">
        <v>9</v>
      </c>
    </row>
    <row r="3" spans="1:10" x14ac:dyDescent="0.2">
      <c r="A3" s="66">
        <v>2</v>
      </c>
      <c r="B3" s="66" t="s">
        <v>55</v>
      </c>
      <c r="C3" s="66" t="s">
        <v>56</v>
      </c>
      <c r="D3" s="66" t="s">
        <v>53</v>
      </c>
      <c r="E3" s="66" t="s">
        <v>54</v>
      </c>
      <c r="F3" s="67">
        <v>37112</v>
      </c>
      <c r="G3" s="66" t="s">
        <v>9</v>
      </c>
      <c r="J3" s="27"/>
    </row>
    <row r="4" spans="1:10" x14ac:dyDescent="0.2">
      <c r="A4" s="66">
        <v>3</v>
      </c>
      <c r="B4" s="66" t="s">
        <v>57</v>
      </c>
      <c r="C4" s="66" t="s">
        <v>58</v>
      </c>
      <c r="D4" s="66" t="s">
        <v>53</v>
      </c>
      <c r="E4" s="66" t="s">
        <v>54</v>
      </c>
      <c r="F4" s="67">
        <v>37293</v>
      </c>
      <c r="G4" s="66" t="s">
        <v>9</v>
      </c>
    </row>
    <row r="5" spans="1:10" x14ac:dyDescent="0.2">
      <c r="A5" s="66">
        <v>4</v>
      </c>
      <c r="B5" s="66" t="s">
        <v>59</v>
      </c>
      <c r="C5" s="66" t="s">
        <v>60</v>
      </c>
      <c r="D5" s="66" t="s">
        <v>53</v>
      </c>
      <c r="E5" s="66" t="s">
        <v>61</v>
      </c>
      <c r="F5" s="67">
        <v>37536</v>
      </c>
      <c r="G5" s="66" t="s">
        <v>9</v>
      </c>
    </row>
    <row r="6" spans="1:10" x14ac:dyDescent="0.2">
      <c r="A6" s="66">
        <v>5</v>
      </c>
      <c r="B6" s="66" t="s">
        <v>62</v>
      </c>
      <c r="C6" s="66" t="s">
        <v>63</v>
      </c>
      <c r="D6" s="66" t="s">
        <v>53</v>
      </c>
      <c r="E6" s="66" t="s">
        <v>61</v>
      </c>
      <c r="F6" s="67">
        <v>37687</v>
      </c>
      <c r="G6" s="66" t="s">
        <v>9</v>
      </c>
      <c r="H6" s="28"/>
    </row>
    <row r="7" spans="1:10" x14ac:dyDescent="0.2">
      <c r="A7" s="66">
        <v>6</v>
      </c>
      <c r="B7" s="66" t="s">
        <v>64</v>
      </c>
      <c r="C7" s="66" t="s">
        <v>65</v>
      </c>
      <c r="D7" s="66" t="s">
        <v>53</v>
      </c>
      <c r="E7" s="66" t="s">
        <v>61</v>
      </c>
      <c r="F7" s="67">
        <v>37735</v>
      </c>
      <c r="G7" s="66" t="s">
        <v>9</v>
      </c>
      <c r="H7" s="29"/>
    </row>
    <row r="8" spans="1:10" x14ac:dyDescent="0.2">
      <c r="A8" s="66">
        <v>7</v>
      </c>
      <c r="B8" s="66" t="s">
        <v>57</v>
      </c>
      <c r="C8" s="66" t="s">
        <v>66</v>
      </c>
      <c r="D8" s="66" t="s">
        <v>53</v>
      </c>
      <c r="E8" s="67" t="s">
        <v>61</v>
      </c>
      <c r="F8" s="67">
        <v>37774</v>
      </c>
      <c r="G8" s="66" t="s">
        <v>9</v>
      </c>
      <c r="H8" s="28"/>
    </row>
    <row r="9" spans="1:10" x14ac:dyDescent="0.2">
      <c r="A9" s="66">
        <v>8</v>
      </c>
      <c r="B9" s="66" t="s">
        <v>67</v>
      </c>
      <c r="C9" s="66" t="s">
        <v>68</v>
      </c>
      <c r="D9" s="66" t="s">
        <v>53</v>
      </c>
      <c r="E9" s="66" t="s">
        <v>61</v>
      </c>
      <c r="F9" s="67">
        <v>37787</v>
      </c>
      <c r="G9" s="66" t="s">
        <v>9</v>
      </c>
      <c r="H9" s="28"/>
      <c r="I9" s="28"/>
      <c r="J9" s="1"/>
    </row>
    <row r="10" spans="1:10" x14ac:dyDescent="0.2">
      <c r="A10" s="66">
        <v>9</v>
      </c>
      <c r="B10" s="66" t="s">
        <v>69</v>
      </c>
      <c r="C10" s="66" t="s">
        <v>70</v>
      </c>
      <c r="D10" s="66" t="s">
        <v>53</v>
      </c>
      <c r="E10" s="66" t="s">
        <v>61</v>
      </c>
      <c r="F10" s="67">
        <v>37881</v>
      </c>
      <c r="G10" s="66" t="s">
        <v>9</v>
      </c>
      <c r="H10" s="28"/>
      <c r="I10" s="28"/>
      <c r="J10" s="1"/>
    </row>
    <row r="11" spans="1:10" x14ac:dyDescent="0.2">
      <c r="A11" s="66">
        <v>10</v>
      </c>
      <c r="B11" s="66" t="s">
        <v>71</v>
      </c>
      <c r="C11" s="66" t="s">
        <v>72</v>
      </c>
      <c r="D11" s="66" t="s">
        <v>53</v>
      </c>
      <c r="E11" s="66" t="s">
        <v>61</v>
      </c>
      <c r="F11" s="67">
        <v>37892</v>
      </c>
      <c r="G11" s="66" t="s">
        <v>9</v>
      </c>
      <c r="H11" s="28"/>
      <c r="I11" s="28"/>
      <c r="J11" s="1"/>
    </row>
    <row r="12" spans="1:10" x14ac:dyDescent="0.2">
      <c r="A12" s="66">
        <v>11</v>
      </c>
      <c r="B12" s="66" t="s">
        <v>73</v>
      </c>
      <c r="C12" s="66" t="s">
        <v>74</v>
      </c>
      <c r="D12" s="66" t="s">
        <v>53</v>
      </c>
      <c r="E12" s="66" t="s">
        <v>61</v>
      </c>
      <c r="F12" s="67">
        <v>37916</v>
      </c>
      <c r="G12" s="66" t="s">
        <v>9</v>
      </c>
    </row>
    <row r="13" spans="1:10" x14ac:dyDescent="0.2">
      <c r="A13" s="66">
        <v>12</v>
      </c>
      <c r="B13" s="66" t="s">
        <v>75</v>
      </c>
      <c r="C13" s="66" t="s">
        <v>76</v>
      </c>
      <c r="D13" s="66" t="s">
        <v>53</v>
      </c>
      <c r="E13" s="66" t="s">
        <v>61</v>
      </c>
      <c r="F13" s="67">
        <v>37931</v>
      </c>
      <c r="G13" s="66" t="s">
        <v>9</v>
      </c>
    </row>
    <row r="14" spans="1:10" x14ac:dyDescent="0.2">
      <c r="A14" s="66">
        <v>13</v>
      </c>
      <c r="B14" s="66" t="s">
        <v>77</v>
      </c>
      <c r="C14" s="66" t="s">
        <v>78</v>
      </c>
      <c r="D14" s="66" t="s">
        <v>53</v>
      </c>
      <c r="E14" s="66" t="s">
        <v>61</v>
      </c>
      <c r="F14" s="67">
        <v>37972</v>
      </c>
      <c r="G14" s="66" t="s">
        <v>9</v>
      </c>
    </row>
    <row r="15" spans="1:10" x14ac:dyDescent="0.2">
      <c r="A15" s="66">
        <v>14</v>
      </c>
      <c r="B15" s="66" t="s">
        <v>79</v>
      </c>
      <c r="C15" s="66" t="s">
        <v>80</v>
      </c>
      <c r="D15" s="66" t="s">
        <v>53</v>
      </c>
      <c r="E15" s="66" t="s">
        <v>61</v>
      </c>
      <c r="F15" s="67">
        <v>37985</v>
      </c>
      <c r="G15" s="66" t="s">
        <v>9</v>
      </c>
    </row>
    <row r="16" spans="1:10" x14ac:dyDescent="0.2">
      <c r="A16" s="66">
        <v>15</v>
      </c>
      <c r="B16" s="66" t="s">
        <v>81</v>
      </c>
      <c r="C16" s="66" t="s">
        <v>82</v>
      </c>
      <c r="D16" s="66" t="s">
        <v>53</v>
      </c>
      <c r="E16" s="66" t="s">
        <v>61</v>
      </c>
      <c r="F16" s="67">
        <v>38022</v>
      </c>
      <c r="G16" s="66" t="s">
        <v>9</v>
      </c>
    </row>
    <row r="17" spans="1:7" x14ac:dyDescent="0.2">
      <c r="A17" s="66">
        <v>16</v>
      </c>
      <c r="B17" s="66" t="s">
        <v>83</v>
      </c>
      <c r="C17" s="66" t="s">
        <v>84</v>
      </c>
      <c r="D17" s="66" t="s">
        <v>53</v>
      </c>
      <c r="E17" s="66" t="s">
        <v>61</v>
      </c>
      <c r="F17" s="67">
        <v>38076</v>
      </c>
      <c r="G17" s="66" t="s">
        <v>9</v>
      </c>
    </row>
    <row r="18" spans="1:7" x14ac:dyDescent="0.2">
      <c r="A18" s="66">
        <v>17</v>
      </c>
      <c r="B18" s="66" t="s">
        <v>85</v>
      </c>
      <c r="C18" s="66" t="s">
        <v>86</v>
      </c>
      <c r="D18" s="66" t="s">
        <v>53</v>
      </c>
      <c r="E18" s="66" t="s">
        <v>61</v>
      </c>
      <c r="F18" s="67">
        <v>38117</v>
      </c>
      <c r="G18" s="66" t="s">
        <v>9</v>
      </c>
    </row>
    <row r="19" spans="1:7" x14ac:dyDescent="0.2">
      <c r="A19" s="66">
        <v>18</v>
      </c>
      <c r="B19" s="66" t="s">
        <v>87</v>
      </c>
      <c r="C19" s="66" t="s">
        <v>88</v>
      </c>
      <c r="D19" s="66" t="s">
        <v>53</v>
      </c>
      <c r="E19" s="66" t="s">
        <v>61</v>
      </c>
      <c r="F19" s="67">
        <v>38131</v>
      </c>
      <c r="G19" s="66" t="s">
        <v>9</v>
      </c>
    </row>
    <row r="20" spans="1:7" x14ac:dyDescent="0.2">
      <c r="A20" s="66">
        <v>19</v>
      </c>
      <c r="B20" s="66" t="s">
        <v>89</v>
      </c>
      <c r="C20" s="66" t="s">
        <v>90</v>
      </c>
      <c r="D20" s="66" t="s">
        <v>53</v>
      </c>
      <c r="E20" s="66" t="s">
        <v>61</v>
      </c>
      <c r="F20" s="67">
        <v>38176</v>
      </c>
      <c r="G20" s="66" t="s">
        <v>9</v>
      </c>
    </row>
    <row r="21" spans="1:7" x14ac:dyDescent="0.2">
      <c r="A21" s="66">
        <v>20</v>
      </c>
      <c r="B21" s="66" t="s">
        <v>64</v>
      </c>
      <c r="C21" s="66" t="s">
        <v>90</v>
      </c>
      <c r="D21" s="66" t="s">
        <v>53</v>
      </c>
      <c r="E21" s="66" t="s">
        <v>61</v>
      </c>
      <c r="F21" s="67">
        <v>38176</v>
      </c>
      <c r="G21" s="66" t="s">
        <v>9</v>
      </c>
    </row>
    <row r="22" spans="1:7" x14ac:dyDescent="0.2">
      <c r="A22" s="66">
        <v>21</v>
      </c>
      <c r="B22" s="66" t="s">
        <v>91</v>
      </c>
      <c r="C22" s="66" t="s">
        <v>92</v>
      </c>
      <c r="D22" s="66" t="s">
        <v>53</v>
      </c>
      <c r="E22" s="66" t="s">
        <v>61</v>
      </c>
      <c r="F22" s="67">
        <v>38198</v>
      </c>
      <c r="G22" s="66" t="s">
        <v>9</v>
      </c>
    </row>
    <row r="23" spans="1:7" x14ac:dyDescent="0.2">
      <c r="A23" s="66">
        <v>22</v>
      </c>
      <c r="B23" s="66" t="s">
        <v>93</v>
      </c>
      <c r="C23" s="66" t="s">
        <v>94</v>
      </c>
      <c r="D23" s="66" t="s">
        <v>53</v>
      </c>
      <c r="E23" s="66" t="s">
        <v>61</v>
      </c>
      <c r="F23" s="67">
        <v>38238</v>
      </c>
      <c r="G23" s="66" t="s">
        <v>9</v>
      </c>
    </row>
    <row r="24" spans="1:7" x14ac:dyDescent="0.2">
      <c r="A24" s="66">
        <v>23</v>
      </c>
      <c r="B24" s="66" t="s">
        <v>95</v>
      </c>
      <c r="C24" s="66" t="s">
        <v>96</v>
      </c>
      <c r="D24" s="66" t="s">
        <v>53</v>
      </c>
      <c r="E24" s="66" t="s">
        <v>97</v>
      </c>
      <c r="F24" s="67">
        <v>38284</v>
      </c>
      <c r="G24" s="66" t="s">
        <v>9</v>
      </c>
    </row>
    <row r="25" spans="1:7" x14ac:dyDescent="0.2">
      <c r="A25" s="66">
        <v>24</v>
      </c>
      <c r="B25" s="66" t="s">
        <v>98</v>
      </c>
      <c r="C25" s="66" t="s">
        <v>99</v>
      </c>
      <c r="D25" s="66" t="s">
        <v>53</v>
      </c>
      <c r="E25" s="66" t="s">
        <v>97</v>
      </c>
      <c r="F25" s="67">
        <v>38312</v>
      </c>
      <c r="G25" s="66" t="s">
        <v>9</v>
      </c>
    </row>
    <row r="26" spans="1:7" x14ac:dyDescent="0.2">
      <c r="A26" s="66">
        <v>25</v>
      </c>
      <c r="B26" s="66" t="s">
        <v>100</v>
      </c>
      <c r="C26" s="66" t="s">
        <v>101</v>
      </c>
      <c r="D26" s="66" t="s">
        <v>53</v>
      </c>
      <c r="E26" s="66" t="s">
        <v>97</v>
      </c>
      <c r="F26" s="67">
        <v>38368</v>
      </c>
      <c r="G26" s="66" t="s">
        <v>9</v>
      </c>
    </row>
    <row r="27" spans="1:7" x14ac:dyDescent="0.2">
      <c r="A27" s="66">
        <v>26</v>
      </c>
      <c r="B27" s="66" t="s">
        <v>102</v>
      </c>
      <c r="C27" s="66" t="s">
        <v>103</v>
      </c>
      <c r="D27" s="66" t="s">
        <v>53</v>
      </c>
      <c r="E27" s="66" t="s">
        <v>97</v>
      </c>
      <c r="F27" s="67">
        <v>38387</v>
      </c>
      <c r="G27" s="66" t="s">
        <v>9</v>
      </c>
    </row>
    <row r="28" spans="1:7" x14ac:dyDescent="0.2">
      <c r="A28" s="66">
        <v>27</v>
      </c>
      <c r="B28" s="66" t="s">
        <v>104</v>
      </c>
      <c r="C28" s="66" t="s">
        <v>105</v>
      </c>
      <c r="D28" s="66" t="s">
        <v>53</v>
      </c>
      <c r="E28" s="66" t="s">
        <v>97</v>
      </c>
      <c r="F28" s="67">
        <v>38404</v>
      </c>
      <c r="G28" s="66" t="s">
        <v>9</v>
      </c>
    </row>
    <row r="29" spans="1:7" x14ac:dyDescent="0.2">
      <c r="A29" s="66">
        <v>28</v>
      </c>
      <c r="B29" s="66" t="s">
        <v>55</v>
      </c>
      <c r="C29" s="66" t="s">
        <v>106</v>
      </c>
      <c r="D29" s="66" t="s">
        <v>53</v>
      </c>
      <c r="E29" s="66" t="s">
        <v>97</v>
      </c>
      <c r="F29" s="67">
        <v>38462</v>
      </c>
      <c r="G29" s="66" t="s">
        <v>9</v>
      </c>
    </row>
    <row r="30" spans="1:7" x14ac:dyDescent="0.2">
      <c r="A30" s="66">
        <v>29</v>
      </c>
      <c r="B30" s="66" t="s">
        <v>107</v>
      </c>
      <c r="C30" s="66" t="s">
        <v>106</v>
      </c>
      <c r="D30" s="66" t="s">
        <v>53</v>
      </c>
      <c r="E30" s="66" t="s">
        <v>97</v>
      </c>
      <c r="F30" s="67">
        <v>38462</v>
      </c>
      <c r="G30" s="66" t="s">
        <v>9</v>
      </c>
    </row>
    <row r="31" spans="1:7" x14ac:dyDescent="0.2">
      <c r="A31" s="66">
        <v>30</v>
      </c>
      <c r="B31" s="66" t="s">
        <v>108</v>
      </c>
      <c r="C31" s="66" t="s">
        <v>105</v>
      </c>
      <c r="D31" s="66" t="s">
        <v>53</v>
      </c>
      <c r="E31" s="66" t="s">
        <v>97</v>
      </c>
      <c r="F31" s="67">
        <v>38555</v>
      </c>
      <c r="G31" s="66" t="s">
        <v>9</v>
      </c>
    </row>
    <row r="32" spans="1:7" x14ac:dyDescent="0.2">
      <c r="A32" s="66">
        <v>31</v>
      </c>
      <c r="B32" s="31" t="s">
        <v>109</v>
      </c>
      <c r="C32" s="31" t="s">
        <v>110</v>
      </c>
      <c r="D32" s="31" t="s">
        <v>53</v>
      </c>
      <c r="E32" s="66" t="s">
        <v>97</v>
      </c>
      <c r="F32" s="32">
        <v>38622</v>
      </c>
      <c r="G32" s="66" t="s">
        <v>9</v>
      </c>
    </row>
    <row r="33" spans="1:7" x14ac:dyDescent="0.2">
      <c r="A33" s="66">
        <v>32</v>
      </c>
      <c r="B33" s="66" t="s">
        <v>111</v>
      </c>
      <c r="C33" s="66" t="s">
        <v>112</v>
      </c>
      <c r="D33" s="66" t="s">
        <v>53</v>
      </c>
      <c r="E33" s="66" t="s">
        <v>97</v>
      </c>
      <c r="F33" s="67">
        <v>38628</v>
      </c>
      <c r="G33" s="66" t="s">
        <v>9</v>
      </c>
    </row>
    <row r="34" spans="1:7" x14ac:dyDescent="0.2">
      <c r="A34" s="66">
        <v>33</v>
      </c>
      <c r="B34" s="66" t="s">
        <v>113</v>
      </c>
      <c r="C34" s="66" t="s">
        <v>114</v>
      </c>
      <c r="D34" s="66" t="s">
        <v>53</v>
      </c>
      <c r="E34" s="66" t="s">
        <v>97</v>
      </c>
      <c r="F34" s="67">
        <v>38635</v>
      </c>
      <c r="G34" s="66" t="s">
        <v>9</v>
      </c>
    </row>
    <row r="35" spans="1:7" x14ac:dyDescent="0.2">
      <c r="A35" s="66">
        <v>34</v>
      </c>
      <c r="B35" s="66" t="s">
        <v>115</v>
      </c>
      <c r="C35" s="66" t="s">
        <v>116</v>
      </c>
      <c r="D35" s="66" t="s">
        <v>53</v>
      </c>
      <c r="E35" s="66" t="s">
        <v>97</v>
      </c>
      <c r="F35" s="67">
        <v>38820</v>
      </c>
      <c r="G35" s="66" t="s">
        <v>9</v>
      </c>
    </row>
    <row r="36" spans="1:7" x14ac:dyDescent="0.2">
      <c r="A36" s="66">
        <v>35</v>
      </c>
      <c r="B36" s="66" t="s">
        <v>117</v>
      </c>
      <c r="C36" s="66" t="s">
        <v>118</v>
      </c>
      <c r="D36" s="66" t="s">
        <v>47</v>
      </c>
      <c r="E36" s="66" t="s">
        <v>54</v>
      </c>
      <c r="F36" s="67">
        <v>36787</v>
      </c>
      <c r="G36" s="66" t="s">
        <v>9</v>
      </c>
    </row>
    <row r="37" spans="1:7" x14ac:dyDescent="0.2">
      <c r="A37" s="66">
        <v>36</v>
      </c>
      <c r="B37" s="66" t="s">
        <v>119</v>
      </c>
      <c r="C37" s="66" t="s">
        <v>120</v>
      </c>
      <c r="D37" s="66" t="s">
        <v>47</v>
      </c>
      <c r="E37" s="66" t="s">
        <v>54</v>
      </c>
      <c r="F37" s="67">
        <v>36810</v>
      </c>
      <c r="G37" s="66" t="s">
        <v>9</v>
      </c>
    </row>
    <row r="38" spans="1:7" x14ac:dyDescent="0.2">
      <c r="A38" s="66">
        <v>37</v>
      </c>
      <c r="B38" s="66" t="s">
        <v>121</v>
      </c>
      <c r="C38" s="66" t="s">
        <v>122</v>
      </c>
      <c r="D38" s="66" t="s">
        <v>47</v>
      </c>
      <c r="E38" s="66" t="s">
        <v>54</v>
      </c>
      <c r="F38" s="67">
        <v>37144</v>
      </c>
      <c r="G38" s="66" t="s">
        <v>9</v>
      </c>
    </row>
    <row r="39" spans="1:7" x14ac:dyDescent="0.2">
      <c r="A39" s="66">
        <v>38</v>
      </c>
      <c r="B39" s="66" t="s">
        <v>123</v>
      </c>
      <c r="C39" s="66" t="s">
        <v>124</v>
      </c>
      <c r="D39" s="66" t="s">
        <v>47</v>
      </c>
      <c r="E39" s="66" t="s">
        <v>54</v>
      </c>
      <c r="F39" s="67">
        <v>37153</v>
      </c>
      <c r="G39" s="66" t="s">
        <v>9</v>
      </c>
    </row>
    <row r="40" spans="1:7" x14ac:dyDescent="0.2">
      <c r="A40" s="66">
        <v>39</v>
      </c>
      <c r="B40" s="66" t="s">
        <v>125</v>
      </c>
      <c r="C40" s="66" t="s">
        <v>126</v>
      </c>
      <c r="D40" s="66" t="s">
        <v>47</v>
      </c>
      <c r="E40" s="66" t="s">
        <v>54</v>
      </c>
      <c r="F40" s="67">
        <v>37168</v>
      </c>
      <c r="G40" s="66" t="s">
        <v>9</v>
      </c>
    </row>
    <row r="41" spans="1:7" x14ac:dyDescent="0.2">
      <c r="A41" s="66">
        <v>40</v>
      </c>
      <c r="B41" s="66" t="s">
        <v>127</v>
      </c>
      <c r="C41" s="66" t="s">
        <v>128</v>
      </c>
      <c r="D41" s="66" t="s">
        <v>47</v>
      </c>
      <c r="E41" s="67" t="s">
        <v>54</v>
      </c>
      <c r="F41" s="67">
        <v>37294</v>
      </c>
      <c r="G41" s="66" t="s">
        <v>9</v>
      </c>
    </row>
    <row r="42" spans="1:7" x14ac:dyDescent="0.2">
      <c r="A42" s="66">
        <v>41</v>
      </c>
      <c r="B42" s="66" t="s">
        <v>129</v>
      </c>
      <c r="C42" s="66" t="s">
        <v>130</v>
      </c>
      <c r="D42" s="66" t="s">
        <v>47</v>
      </c>
      <c r="E42" s="66" t="s">
        <v>54</v>
      </c>
      <c r="F42" s="67">
        <v>37315</v>
      </c>
      <c r="G42" s="66" t="s">
        <v>9</v>
      </c>
    </row>
    <row r="43" spans="1:7" x14ac:dyDescent="0.2">
      <c r="A43" s="66">
        <v>42</v>
      </c>
      <c r="B43" s="66" t="s">
        <v>131</v>
      </c>
      <c r="C43" s="66" t="s">
        <v>132</v>
      </c>
      <c r="D43" s="66" t="s">
        <v>47</v>
      </c>
      <c r="E43" s="66" t="s">
        <v>54</v>
      </c>
      <c r="F43" s="67">
        <v>37368</v>
      </c>
      <c r="G43" s="66" t="s">
        <v>9</v>
      </c>
    </row>
    <row r="44" spans="1:7" x14ac:dyDescent="0.2">
      <c r="A44" s="66">
        <v>43</v>
      </c>
      <c r="B44" s="66" t="s">
        <v>88</v>
      </c>
      <c r="C44" s="66" t="s">
        <v>133</v>
      </c>
      <c r="D44" s="66" t="s">
        <v>47</v>
      </c>
      <c r="E44" s="66" t="s">
        <v>54</v>
      </c>
      <c r="F44" s="67">
        <v>37451</v>
      </c>
      <c r="G44" s="66" t="s">
        <v>9</v>
      </c>
    </row>
    <row r="45" spans="1:7" x14ac:dyDescent="0.2">
      <c r="A45" s="66">
        <v>44</v>
      </c>
      <c r="B45" s="66" t="s">
        <v>134</v>
      </c>
      <c r="C45" s="66" t="s">
        <v>135</v>
      </c>
      <c r="D45" s="66" t="s">
        <v>47</v>
      </c>
      <c r="E45" s="66" t="s">
        <v>54</v>
      </c>
      <c r="F45" s="67">
        <v>37467</v>
      </c>
      <c r="G45" s="66" t="s">
        <v>9</v>
      </c>
    </row>
    <row r="46" spans="1:7" x14ac:dyDescent="0.2">
      <c r="A46" s="66">
        <v>45</v>
      </c>
      <c r="B46" s="66" t="s">
        <v>136</v>
      </c>
      <c r="C46" s="66" t="s">
        <v>116</v>
      </c>
      <c r="D46" s="66" t="s">
        <v>47</v>
      </c>
      <c r="E46" s="66" t="s">
        <v>61</v>
      </c>
      <c r="F46" s="67">
        <v>37536</v>
      </c>
      <c r="G46" s="66" t="s">
        <v>9</v>
      </c>
    </row>
    <row r="47" spans="1:7" x14ac:dyDescent="0.2">
      <c r="A47" s="66">
        <v>46</v>
      </c>
      <c r="B47" s="66" t="s">
        <v>137</v>
      </c>
      <c r="C47" s="66" t="s">
        <v>138</v>
      </c>
      <c r="D47" s="66" t="s">
        <v>47</v>
      </c>
      <c r="E47" s="66" t="s">
        <v>61</v>
      </c>
      <c r="F47" s="67">
        <v>37565</v>
      </c>
      <c r="G47" s="66" t="s">
        <v>9</v>
      </c>
    </row>
    <row r="48" spans="1:7" x14ac:dyDescent="0.2">
      <c r="A48" s="66">
        <v>47</v>
      </c>
      <c r="B48" s="66" t="s">
        <v>139</v>
      </c>
      <c r="C48" s="66" t="s">
        <v>140</v>
      </c>
      <c r="D48" s="66" t="s">
        <v>47</v>
      </c>
      <c r="E48" s="66" t="s">
        <v>61</v>
      </c>
      <c r="F48" s="67">
        <v>37580</v>
      </c>
      <c r="G48" s="66" t="s">
        <v>9</v>
      </c>
    </row>
    <row r="49" spans="1:7" x14ac:dyDescent="0.2">
      <c r="A49" s="66">
        <v>48</v>
      </c>
      <c r="B49" s="66" t="s">
        <v>312</v>
      </c>
      <c r="C49" s="66" t="s">
        <v>532</v>
      </c>
      <c r="D49" s="66" t="s">
        <v>47</v>
      </c>
      <c r="E49" s="66" t="s">
        <v>61</v>
      </c>
      <c r="F49" s="67">
        <v>37530</v>
      </c>
      <c r="G49" s="66" t="s">
        <v>9</v>
      </c>
    </row>
    <row r="50" spans="1:7" x14ac:dyDescent="0.2">
      <c r="A50" s="66">
        <v>49</v>
      </c>
      <c r="B50" s="66" t="s">
        <v>142</v>
      </c>
      <c r="C50" s="66" t="s">
        <v>110</v>
      </c>
      <c r="D50" s="66" t="s">
        <v>47</v>
      </c>
      <c r="E50" s="66" t="s">
        <v>61</v>
      </c>
      <c r="F50" s="67">
        <v>37874</v>
      </c>
      <c r="G50" s="66" t="s">
        <v>9</v>
      </c>
    </row>
    <row r="51" spans="1:7" x14ac:dyDescent="0.2">
      <c r="A51" s="66">
        <v>50</v>
      </c>
      <c r="B51" s="66" t="s">
        <v>143</v>
      </c>
      <c r="C51" s="66" t="s">
        <v>144</v>
      </c>
      <c r="D51" s="66" t="s">
        <v>47</v>
      </c>
      <c r="E51" s="66" t="s">
        <v>61</v>
      </c>
      <c r="F51" s="67">
        <v>37897</v>
      </c>
      <c r="G51" s="66" t="s">
        <v>9</v>
      </c>
    </row>
    <row r="52" spans="1:7" x14ac:dyDescent="0.2">
      <c r="A52" s="66">
        <v>51</v>
      </c>
      <c r="B52" s="66" t="s">
        <v>145</v>
      </c>
      <c r="C52" s="66" t="s">
        <v>146</v>
      </c>
      <c r="D52" s="66" t="s">
        <v>47</v>
      </c>
      <c r="E52" s="66" t="s">
        <v>61</v>
      </c>
      <c r="F52" s="67">
        <v>37904</v>
      </c>
      <c r="G52" s="66" t="s">
        <v>9</v>
      </c>
    </row>
    <row r="53" spans="1:7" x14ac:dyDescent="0.2">
      <c r="A53" s="66">
        <v>52</v>
      </c>
      <c r="B53" s="66" t="s">
        <v>134</v>
      </c>
      <c r="C53" s="66" t="s">
        <v>147</v>
      </c>
      <c r="D53" s="66" t="s">
        <v>47</v>
      </c>
      <c r="E53" s="66" t="s">
        <v>61</v>
      </c>
      <c r="F53" s="67">
        <v>37925</v>
      </c>
      <c r="G53" s="66" t="s">
        <v>9</v>
      </c>
    </row>
    <row r="54" spans="1:7" x14ac:dyDescent="0.2">
      <c r="A54" s="66">
        <v>53</v>
      </c>
      <c r="B54" s="66" t="s">
        <v>148</v>
      </c>
      <c r="C54" s="66" t="s">
        <v>56</v>
      </c>
      <c r="D54" s="66" t="s">
        <v>47</v>
      </c>
      <c r="E54" s="66" t="s">
        <v>61</v>
      </c>
      <c r="F54" s="67">
        <v>37934</v>
      </c>
      <c r="G54" s="66" t="s">
        <v>9</v>
      </c>
    </row>
    <row r="55" spans="1:7" x14ac:dyDescent="0.2">
      <c r="A55" s="66">
        <v>54</v>
      </c>
      <c r="B55" s="66" t="s">
        <v>127</v>
      </c>
      <c r="C55" s="66" t="s">
        <v>149</v>
      </c>
      <c r="D55" s="66" t="s">
        <v>47</v>
      </c>
      <c r="E55" s="66" t="s">
        <v>61</v>
      </c>
      <c r="F55" s="67">
        <v>38110</v>
      </c>
      <c r="G55" s="66" t="s">
        <v>9</v>
      </c>
    </row>
    <row r="56" spans="1:7" x14ac:dyDescent="0.2">
      <c r="A56" s="66">
        <v>55</v>
      </c>
      <c r="B56" s="66" t="s">
        <v>150</v>
      </c>
      <c r="C56" s="66" t="s">
        <v>151</v>
      </c>
      <c r="D56" s="66" t="s">
        <v>47</v>
      </c>
      <c r="E56" s="66" t="s">
        <v>61</v>
      </c>
      <c r="F56" s="67">
        <v>38121</v>
      </c>
      <c r="G56" s="66" t="s">
        <v>9</v>
      </c>
    </row>
    <row r="57" spans="1:7" x14ac:dyDescent="0.2">
      <c r="A57" s="66">
        <v>56</v>
      </c>
      <c r="B57" s="66" t="s">
        <v>152</v>
      </c>
      <c r="C57" s="66" t="s">
        <v>153</v>
      </c>
      <c r="D57" s="66" t="s">
        <v>47</v>
      </c>
      <c r="E57" s="66" t="s">
        <v>61</v>
      </c>
      <c r="F57" s="67">
        <v>38128</v>
      </c>
      <c r="G57" s="66" t="s">
        <v>9</v>
      </c>
    </row>
    <row r="58" spans="1:7" x14ac:dyDescent="0.2">
      <c r="A58" s="66">
        <v>57</v>
      </c>
      <c r="B58" s="66" t="s">
        <v>154</v>
      </c>
      <c r="C58" s="66" t="s">
        <v>155</v>
      </c>
      <c r="D58" s="66" t="s">
        <v>47</v>
      </c>
      <c r="E58" s="66" t="s">
        <v>61</v>
      </c>
      <c r="F58" s="67">
        <v>38158</v>
      </c>
      <c r="G58" s="66" t="s">
        <v>9</v>
      </c>
    </row>
    <row r="59" spans="1:7" x14ac:dyDescent="0.2">
      <c r="A59" s="66">
        <v>58</v>
      </c>
      <c r="B59" s="66" t="s">
        <v>156</v>
      </c>
      <c r="C59" s="66" t="s">
        <v>157</v>
      </c>
      <c r="D59" s="66" t="s">
        <v>47</v>
      </c>
      <c r="E59" s="66" t="s">
        <v>61</v>
      </c>
      <c r="F59" s="67">
        <v>38169</v>
      </c>
      <c r="G59" s="66" t="s">
        <v>9</v>
      </c>
    </row>
    <row r="60" spans="1:7" x14ac:dyDescent="0.2">
      <c r="A60" s="66">
        <v>59</v>
      </c>
      <c r="B60" s="66" t="s">
        <v>158</v>
      </c>
      <c r="C60" s="66" t="s">
        <v>159</v>
      </c>
      <c r="D60" s="66" t="s">
        <v>47</v>
      </c>
      <c r="E60" s="66" t="s">
        <v>61</v>
      </c>
      <c r="F60" s="67">
        <v>38206</v>
      </c>
      <c r="G60" s="66" t="s">
        <v>9</v>
      </c>
    </row>
    <row r="61" spans="1:7" x14ac:dyDescent="0.2">
      <c r="A61" s="66">
        <v>60</v>
      </c>
      <c r="B61" s="66" t="s">
        <v>160</v>
      </c>
      <c r="C61" s="66" t="s">
        <v>161</v>
      </c>
      <c r="D61" s="66" t="s">
        <v>47</v>
      </c>
      <c r="E61" s="83" t="s">
        <v>97</v>
      </c>
      <c r="F61" s="67">
        <v>38223</v>
      </c>
      <c r="G61" s="66" t="s">
        <v>9</v>
      </c>
    </row>
    <row r="62" spans="1:7" x14ac:dyDescent="0.2">
      <c r="A62" s="66">
        <v>61</v>
      </c>
      <c r="B62" s="66" t="s">
        <v>162</v>
      </c>
      <c r="C62" s="66" t="s">
        <v>114</v>
      </c>
      <c r="D62" s="66" t="s">
        <v>47</v>
      </c>
      <c r="E62" s="66" t="s">
        <v>97</v>
      </c>
      <c r="F62" s="67">
        <v>38239</v>
      </c>
      <c r="G62" s="66" t="s">
        <v>9</v>
      </c>
    </row>
    <row r="63" spans="1:7" x14ac:dyDescent="0.2">
      <c r="A63" s="66">
        <v>62</v>
      </c>
      <c r="B63" s="66" t="s">
        <v>158</v>
      </c>
      <c r="C63" s="66" t="s">
        <v>163</v>
      </c>
      <c r="D63" s="66" t="s">
        <v>47</v>
      </c>
      <c r="E63" s="66" t="s">
        <v>97</v>
      </c>
      <c r="F63" s="67">
        <v>38353</v>
      </c>
      <c r="G63" s="66" t="s">
        <v>9</v>
      </c>
    </row>
    <row r="64" spans="1:7" x14ac:dyDescent="0.2">
      <c r="A64" s="66">
        <v>63</v>
      </c>
      <c r="B64" s="66" t="s">
        <v>164</v>
      </c>
      <c r="C64" s="66" t="s">
        <v>118</v>
      </c>
      <c r="D64" s="66" t="s">
        <v>47</v>
      </c>
      <c r="E64" s="66" t="s">
        <v>97</v>
      </c>
      <c r="F64" s="67">
        <v>38408</v>
      </c>
      <c r="G64" s="66" t="s">
        <v>9</v>
      </c>
    </row>
    <row r="65" spans="1:7" x14ac:dyDescent="0.2">
      <c r="A65" s="66">
        <v>64</v>
      </c>
      <c r="B65" s="66" t="s">
        <v>165</v>
      </c>
      <c r="C65" s="66" t="s">
        <v>166</v>
      </c>
      <c r="D65" s="66" t="s">
        <v>47</v>
      </c>
      <c r="E65" s="66" t="s">
        <v>97</v>
      </c>
      <c r="F65" s="67">
        <v>38412</v>
      </c>
      <c r="G65" s="66" t="s">
        <v>9</v>
      </c>
    </row>
    <row r="66" spans="1:7" x14ac:dyDescent="0.2">
      <c r="A66" s="66">
        <v>65</v>
      </c>
      <c r="B66" s="66" t="s">
        <v>167</v>
      </c>
      <c r="C66" s="66" t="s">
        <v>168</v>
      </c>
      <c r="D66" s="66" t="s">
        <v>47</v>
      </c>
      <c r="E66" s="66" t="s">
        <v>97</v>
      </c>
      <c r="F66" s="67">
        <v>38429</v>
      </c>
      <c r="G66" s="66" t="s">
        <v>9</v>
      </c>
    </row>
    <row r="67" spans="1:7" x14ac:dyDescent="0.2">
      <c r="A67" s="66">
        <v>66</v>
      </c>
      <c r="B67" s="66" t="s">
        <v>169</v>
      </c>
      <c r="C67" s="66" t="s">
        <v>170</v>
      </c>
      <c r="D67" s="66" t="s">
        <v>47</v>
      </c>
      <c r="E67" s="66" t="s">
        <v>97</v>
      </c>
      <c r="F67" s="67">
        <v>38660</v>
      </c>
      <c r="G67" s="66" t="s">
        <v>9</v>
      </c>
    </row>
    <row r="68" spans="1:7" x14ac:dyDescent="0.2">
      <c r="A68" s="66">
        <v>67</v>
      </c>
      <c r="B68" s="66" t="s">
        <v>88</v>
      </c>
      <c r="C68" s="66" t="s">
        <v>72</v>
      </c>
      <c r="D68" s="66" t="s">
        <v>47</v>
      </c>
      <c r="E68" s="66" t="s">
        <v>97</v>
      </c>
      <c r="F68" s="67">
        <v>38465</v>
      </c>
      <c r="G68" s="66" t="s">
        <v>9</v>
      </c>
    </row>
    <row r="69" spans="1:7" x14ac:dyDescent="0.2">
      <c r="A69" s="66">
        <v>68</v>
      </c>
      <c r="B69" s="66" t="s">
        <v>171</v>
      </c>
      <c r="C69" s="66" t="s">
        <v>172</v>
      </c>
      <c r="D69" s="66" t="s">
        <v>47</v>
      </c>
      <c r="E69" s="66" t="s">
        <v>97</v>
      </c>
      <c r="F69" s="67">
        <v>38472</v>
      </c>
      <c r="G69" s="66" t="s">
        <v>9</v>
      </c>
    </row>
    <row r="70" spans="1:7" x14ac:dyDescent="0.2">
      <c r="A70" s="66">
        <v>69</v>
      </c>
      <c r="B70" s="66" t="s">
        <v>142</v>
      </c>
      <c r="C70" s="66" t="s">
        <v>173</v>
      </c>
      <c r="D70" s="66" t="s">
        <v>47</v>
      </c>
      <c r="E70" s="66" t="s">
        <v>97</v>
      </c>
      <c r="F70" s="67">
        <v>38542</v>
      </c>
      <c r="G70" s="66" t="s">
        <v>9</v>
      </c>
    </row>
    <row r="71" spans="1:7" x14ac:dyDescent="0.2">
      <c r="A71" s="66">
        <v>70</v>
      </c>
      <c r="B71" s="66" t="s">
        <v>174</v>
      </c>
      <c r="C71" s="66" t="s">
        <v>175</v>
      </c>
      <c r="D71" s="66" t="s">
        <v>47</v>
      </c>
      <c r="E71" s="66" t="s">
        <v>97</v>
      </c>
      <c r="F71" s="67">
        <v>38555</v>
      </c>
      <c r="G71" s="66" t="s">
        <v>9</v>
      </c>
    </row>
    <row r="72" spans="1:7" x14ac:dyDescent="0.2">
      <c r="A72" s="66">
        <v>71</v>
      </c>
      <c r="B72" s="66" t="s">
        <v>176</v>
      </c>
      <c r="C72" s="66" t="s">
        <v>177</v>
      </c>
      <c r="D72" s="66" t="s">
        <v>47</v>
      </c>
      <c r="E72" s="66" t="s">
        <v>97</v>
      </c>
      <c r="F72" s="67">
        <v>38595</v>
      </c>
      <c r="G72" s="66" t="s">
        <v>9</v>
      </c>
    </row>
    <row r="73" spans="1:7" x14ac:dyDescent="0.2">
      <c r="A73" s="66">
        <v>72</v>
      </c>
      <c r="B73" s="66" t="s">
        <v>88</v>
      </c>
      <c r="C73" s="66" t="s">
        <v>178</v>
      </c>
      <c r="D73" s="66" t="s">
        <v>47</v>
      </c>
      <c r="E73" s="66" t="s">
        <v>97</v>
      </c>
      <c r="F73" s="67">
        <v>38643</v>
      </c>
      <c r="G73" s="66" t="s">
        <v>9</v>
      </c>
    </row>
    <row r="74" spans="1:7" x14ac:dyDescent="0.2">
      <c r="A74" s="66">
        <v>73</v>
      </c>
      <c r="B74" s="66" t="s">
        <v>179</v>
      </c>
      <c r="C74" s="66" t="s">
        <v>180</v>
      </c>
      <c r="D74" s="66" t="s">
        <v>47</v>
      </c>
      <c r="E74" s="66" t="s">
        <v>97</v>
      </c>
      <c r="F74" s="67">
        <v>38658</v>
      </c>
      <c r="G74" s="66" t="s">
        <v>9</v>
      </c>
    </row>
    <row r="75" spans="1:7" x14ac:dyDescent="0.2">
      <c r="A75" s="66">
        <v>74</v>
      </c>
      <c r="B75" s="66" t="s">
        <v>181</v>
      </c>
      <c r="C75" s="66" t="s">
        <v>182</v>
      </c>
      <c r="D75" s="66" t="s">
        <v>47</v>
      </c>
      <c r="E75" s="66" t="s">
        <v>97</v>
      </c>
      <c r="F75" s="67">
        <v>38691</v>
      </c>
      <c r="G75" s="66" t="s">
        <v>9</v>
      </c>
    </row>
    <row r="76" spans="1:7" x14ac:dyDescent="0.2">
      <c r="A76" s="66">
        <v>75</v>
      </c>
      <c r="B76" s="66" t="s">
        <v>183</v>
      </c>
      <c r="C76" s="66" t="s">
        <v>184</v>
      </c>
      <c r="D76" s="66" t="s">
        <v>47</v>
      </c>
      <c r="E76" s="66" t="s">
        <v>97</v>
      </c>
      <c r="F76" s="67">
        <v>38691</v>
      </c>
      <c r="G76" s="66" t="s">
        <v>9</v>
      </c>
    </row>
    <row r="77" spans="1:7" x14ac:dyDescent="0.2">
      <c r="A77" s="66">
        <v>76</v>
      </c>
      <c r="B77" s="66" t="s">
        <v>185</v>
      </c>
      <c r="C77" s="66" t="s">
        <v>76</v>
      </c>
      <c r="D77" s="66" t="s">
        <v>47</v>
      </c>
      <c r="E77" s="66" t="s">
        <v>186</v>
      </c>
      <c r="F77" s="67">
        <v>38963</v>
      </c>
      <c r="G77" s="66" t="s">
        <v>9</v>
      </c>
    </row>
    <row r="78" spans="1:7" x14ac:dyDescent="0.2">
      <c r="A78" s="66">
        <v>77</v>
      </c>
      <c r="B78" s="66" t="s">
        <v>179</v>
      </c>
      <c r="C78" s="66" t="s">
        <v>96</v>
      </c>
      <c r="D78" s="66" t="s">
        <v>47</v>
      </c>
      <c r="E78" s="66" t="s">
        <v>186</v>
      </c>
      <c r="F78" s="67">
        <v>39011</v>
      </c>
      <c r="G78" s="66" t="s">
        <v>9</v>
      </c>
    </row>
    <row r="79" spans="1:7" x14ac:dyDescent="0.2">
      <c r="A79" s="66">
        <v>78</v>
      </c>
      <c r="B79" s="66" t="s">
        <v>187</v>
      </c>
      <c r="C79" s="66" t="s">
        <v>157</v>
      </c>
      <c r="D79" s="66" t="s">
        <v>47</v>
      </c>
      <c r="E79" s="66" t="s">
        <v>186</v>
      </c>
      <c r="F79" s="67">
        <v>39074</v>
      </c>
      <c r="G79" s="66" t="s">
        <v>9</v>
      </c>
    </row>
    <row r="80" spans="1:7" x14ac:dyDescent="0.2">
      <c r="A80" s="66">
        <v>79</v>
      </c>
      <c r="B80" s="66" t="s">
        <v>188</v>
      </c>
      <c r="C80" s="66" t="s">
        <v>70</v>
      </c>
      <c r="D80" s="66" t="s">
        <v>47</v>
      </c>
      <c r="E80" s="66" t="s">
        <v>186</v>
      </c>
      <c r="F80" s="67">
        <v>39079</v>
      </c>
      <c r="G80" s="66" t="s">
        <v>9</v>
      </c>
    </row>
    <row r="81" spans="1:7" x14ac:dyDescent="0.2">
      <c r="A81" s="66">
        <v>80</v>
      </c>
      <c r="B81" s="66" t="s">
        <v>189</v>
      </c>
      <c r="C81" s="66" t="s">
        <v>151</v>
      </c>
      <c r="D81" s="66" t="s">
        <v>47</v>
      </c>
      <c r="E81" s="66" t="s">
        <v>186</v>
      </c>
      <c r="F81" s="67">
        <v>39095</v>
      </c>
      <c r="G81" s="66" t="s">
        <v>9</v>
      </c>
    </row>
    <row r="82" spans="1:7" x14ac:dyDescent="0.2">
      <c r="A82" s="66">
        <v>81</v>
      </c>
      <c r="B82" s="66" t="s">
        <v>190</v>
      </c>
      <c r="C82" s="66" t="s">
        <v>112</v>
      </c>
      <c r="D82" s="66" t="s">
        <v>47</v>
      </c>
      <c r="E82" s="66" t="s">
        <v>186</v>
      </c>
      <c r="F82" s="67">
        <v>39270</v>
      </c>
      <c r="G82" s="66" t="s">
        <v>9</v>
      </c>
    </row>
    <row r="83" spans="1:7" x14ac:dyDescent="0.2">
      <c r="A83" s="66">
        <v>82</v>
      </c>
      <c r="B83" s="66" t="s">
        <v>131</v>
      </c>
      <c r="C83" s="66" t="s">
        <v>191</v>
      </c>
      <c r="D83" s="66" t="s">
        <v>47</v>
      </c>
      <c r="E83" s="66" t="s">
        <v>186</v>
      </c>
      <c r="F83" s="67">
        <v>39331</v>
      </c>
      <c r="G83" s="66" t="s">
        <v>9</v>
      </c>
    </row>
    <row r="84" spans="1:7" x14ac:dyDescent="0.2">
      <c r="A84" s="66">
        <v>83</v>
      </c>
      <c r="B84" s="31" t="s">
        <v>137</v>
      </c>
      <c r="C84" s="31" t="s">
        <v>893</v>
      </c>
      <c r="D84" s="31" t="s">
        <v>47</v>
      </c>
      <c r="E84" s="31" t="s">
        <v>97</v>
      </c>
      <c r="F84" s="32">
        <v>38351</v>
      </c>
      <c r="G84" s="66" t="s">
        <v>9</v>
      </c>
    </row>
    <row r="85" spans="1:7" x14ac:dyDescent="0.2">
      <c r="A85" s="66">
        <v>84</v>
      </c>
      <c r="B85" s="66" t="s">
        <v>141</v>
      </c>
      <c r="C85" s="66" t="s">
        <v>894</v>
      </c>
      <c r="D85" s="66" t="s">
        <v>47</v>
      </c>
      <c r="E85" s="66" t="s">
        <v>61</v>
      </c>
      <c r="F85" s="67">
        <v>37841</v>
      </c>
      <c r="G85" s="66" t="s">
        <v>9</v>
      </c>
    </row>
    <row r="86" spans="1:7" x14ac:dyDescent="0.2">
      <c r="A86" s="66">
        <v>85</v>
      </c>
      <c r="B86" s="66" t="s">
        <v>64</v>
      </c>
      <c r="C86" s="66" t="s">
        <v>895</v>
      </c>
      <c r="D86" s="66" t="s">
        <v>53</v>
      </c>
      <c r="E86" s="66" t="s">
        <v>54</v>
      </c>
      <c r="F86" s="67">
        <v>37043</v>
      </c>
      <c r="G86" s="66" t="s">
        <v>9</v>
      </c>
    </row>
    <row r="87" spans="1:7" x14ac:dyDescent="0.2">
      <c r="A87" s="66">
        <v>86</v>
      </c>
      <c r="B87" s="66" t="s">
        <v>896</v>
      </c>
      <c r="C87" s="66" t="s">
        <v>191</v>
      </c>
      <c r="D87" s="66" t="s">
        <v>47</v>
      </c>
      <c r="E87" s="66" t="s">
        <v>97</v>
      </c>
      <c r="F87" s="67">
        <v>38289</v>
      </c>
      <c r="G87" s="66" t="s">
        <v>9</v>
      </c>
    </row>
    <row r="88" spans="1:7" x14ac:dyDescent="0.2">
      <c r="A88" s="66">
        <v>87</v>
      </c>
      <c r="B88" s="66" t="s">
        <v>540</v>
      </c>
      <c r="C88" s="66" t="s">
        <v>897</v>
      </c>
      <c r="D88" s="66" t="s">
        <v>47</v>
      </c>
      <c r="E88" s="66" t="s">
        <v>54</v>
      </c>
      <c r="F88" s="67">
        <v>37420</v>
      </c>
      <c r="G88" s="66" t="s">
        <v>9</v>
      </c>
    </row>
    <row r="89" spans="1:7" x14ac:dyDescent="0.2">
      <c r="A89" s="66">
        <v>88</v>
      </c>
      <c r="B89" s="84" t="s">
        <v>911</v>
      </c>
      <c r="C89" s="84" t="s">
        <v>912</v>
      </c>
      <c r="D89" s="84" t="s">
        <v>53</v>
      </c>
      <c r="E89" s="84" t="s">
        <v>61</v>
      </c>
      <c r="F89" s="85">
        <v>38074</v>
      </c>
      <c r="G89" s="66" t="s">
        <v>9</v>
      </c>
    </row>
    <row r="90" spans="1:7" x14ac:dyDescent="0.2">
      <c r="A90" s="66">
        <v>89</v>
      </c>
      <c r="B90" s="84" t="s">
        <v>913</v>
      </c>
      <c r="C90" s="84" t="s">
        <v>914</v>
      </c>
      <c r="D90" s="84" t="s">
        <v>47</v>
      </c>
      <c r="E90" s="84" t="s">
        <v>54</v>
      </c>
      <c r="F90" s="85">
        <v>37197</v>
      </c>
      <c r="G90" s="66" t="s">
        <v>9</v>
      </c>
    </row>
    <row r="91" spans="1:7" x14ac:dyDescent="0.2">
      <c r="A91" s="66">
        <v>90</v>
      </c>
      <c r="B91" s="84" t="s">
        <v>915</v>
      </c>
      <c r="C91" s="84" t="s">
        <v>916</v>
      </c>
      <c r="D91" s="84" t="s">
        <v>53</v>
      </c>
      <c r="E91" s="84" t="s">
        <v>61</v>
      </c>
      <c r="F91" s="85">
        <v>38169</v>
      </c>
      <c r="G91" s="66" t="s">
        <v>9</v>
      </c>
    </row>
    <row r="92" spans="1:7" x14ac:dyDescent="0.2">
      <c r="A92" s="66">
        <v>91</v>
      </c>
      <c r="B92" s="84" t="s">
        <v>559</v>
      </c>
      <c r="C92" s="84" t="s">
        <v>917</v>
      </c>
      <c r="D92" s="84" t="s">
        <v>47</v>
      </c>
      <c r="E92" s="84" t="s">
        <v>61</v>
      </c>
      <c r="F92" s="85">
        <v>37888</v>
      </c>
      <c r="G92" s="66" t="s">
        <v>9</v>
      </c>
    </row>
    <row r="93" spans="1:7" x14ac:dyDescent="0.2">
      <c r="A93" s="66">
        <v>92</v>
      </c>
      <c r="B93" s="66" t="s">
        <v>275</v>
      </c>
      <c r="C93" s="66" t="s">
        <v>918</v>
      </c>
      <c r="D93" s="66" t="s">
        <v>47</v>
      </c>
      <c r="E93" s="66" t="s">
        <v>97</v>
      </c>
      <c r="F93" s="67">
        <v>38588</v>
      </c>
      <c r="G93" s="66" t="s">
        <v>9</v>
      </c>
    </row>
    <row r="94" spans="1:7" x14ac:dyDescent="0.2">
      <c r="A94" s="66">
        <v>93</v>
      </c>
      <c r="B94" s="66" t="s">
        <v>79</v>
      </c>
      <c r="C94" s="66" t="s">
        <v>919</v>
      </c>
      <c r="D94" s="66" t="s">
        <v>53</v>
      </c>
      <c r="E94" s="66" t="s">
        <v>61</v>
      </c>
      <c r="F94" s="67">
        <v>37679</v>
      </c>
      <c r="G94" s="66" t="s">
        <v>9</v>
      </c>
    </row>
    <row r="95" spans="1:7" x14ac:dyDescent="0.2">
      <c r="A95" s="66">
        <v>94</v>
      </c>
      <c r="B95" s="66" t="s">
        <v>79</v>
      </c>
      <c r="C95" s="66" t="s">
        <v>893</v>
      </c>
      <c r="D95" s="66" t="s">
        <v>53</v>
      </c>
      <c r="E95" s="66" t="s">
        <v>97</v>
      </c>
      <c r="F95" s="67">
        <v>38824</v>
      </c>
      <c r="G95" s="66" t="s">
        <v>9</v>
      </c>
    </row>
    <row r="96" spans="1:7" x14ac:dyDescent="0.2">
      <c r="A96" s="66">
        <v>95</v>
      </c>
      <c r="B96" s="66" t="s">
        <v>1076</v>
      </c>
      <c r="C96" s="66" t="s">
        <v>704</v>
      </c>
      <c r="D96" s="66" t="s">
        <v>47</v>
      </c>
      <c r="E96" s="66" t="s">
        <v>97</v>
      </c>
      <c r="F96" s="67">
        <v>38421</v>
      </c>
      <c r="G96" s="66" t="s">
        <v>9</v>
      </c>
    </row>
    <row r="97" spans="1:7" x14ac:dyDescent="0.2">
      <c r="A97" s="66">
        <v>96</v>
      </c>
      <c r="B97" s="66" t="s">
        <v>452</v>
      </c>
      <c r="C97" s="66" t="s">
        <v>1077</v>
      </c>
      <c r="D97" s="66" t="s">
        <v>53</v>
      </c>
      <c r="E97" s="66" t="s">
        <v>97</v>
      </c>
      <c r="F97" s="67">
        <v>38362</v>
      </c>
      <c r="G97" s="66" t="s">
        <v>9</v>
      </c>
    </row>
    <row r="98" spans="1:7" x14ac:dyDescent="0.2">
      <c r="A98" s="66">
        <v>97</v>
      </c>
      <c r="B98" s="66" t="s">
        <v>1078</v>
      </c>
      <c r="C98" s="66" t="s">
        <v>1079</v>
      </c>
      <c r="D98" s="66" t="s">
        <v>47</v>
      </c>
      <c r="E98" s="66" t="s">
        <v>97</v>
      </c>
      <c r="F98" s="67">
        <v>38474</v>
      </c>
      <c r="G98" s="66" t="s">
        <v>9</v>
      </c>
    </row>
    <row r="99" spans="1:7" x14ac:dyDescent="0.2">
      <c r="A99" s="66">
        <v>98</v>
      </c>
      <c r="B99" s="66" t="s">
        <v>1080</v>
      </c>
      <c r="C99" s="66" t="s">
        <v>1081</v>
      </c>
      <c r="D99" s="66" t="s">
        <v>53</v>
      </c>
      <c r="E99" s="66" t="s">
        <v>61</v>
      </c>
      <c r="F99" s="67">
        <v>38075</v>
      </c>
      <c r="G99" s="66" t="s">
        <v>9</v>
      </c>
    </row>
    <row r="100" spans="1:7" x14ac:dyDescent="0.2">
      <c r="A100" s="66">
        <v>99</v>
      </c>
      <c r="B100" s="66" t="s">
        <v>1082</v>
      </c>
      <c r="C100" s="66" t="s">
        <v>1083</v>
      </c>
      <c r="D100" s="66" t="s">
        <v>47</v>
      </c>
      <c r="E100" s="66" t="s">
        <v>54</v>
      </c>
      <c r="F100" s="67">
        <v>36910</v>
      </c>
      <c r="G100" s="66" t="s">
        <v>9</v>
      </c>
    </row>
    <row r="101" spans="1:7" x14ac:dyDescent="0.2">
      <c r="A101" s="66">
        <v>100</v>
      </c>
      <c r="B101" s="66" t="s">
        <v>296</v>
      </c>
      <c r="C101" s="66" t="s">
        <v>1095</v>
      </c>
      <c r="D101" s="66" t="s">
        <v>47</v>
      </c>
      <c r="E101" s="66" t="s">
        <v>97</v>
      </c>
      <c r="F101" s="67">
        <v>38496</v>
      </c>
      <c r="G101" s="66" t="s">
        <v>9</v>
      </c>
    </row>
    <row r="102" spans="1:7" x14ac:dyDescent="0.2">
      <c r="A102" s="66">
        <v>101</v>
      </c>
      <c r="B102" s="66" t="s">
        <v>1096</v>
      </c>
      <c r="C102" s="66" t="s">
        <v>1097</v>
      </c>
      <c r="D102" s="66" t="s">
        <v>53</v>
      </c>
      <c r="E102" s="66" t="s">
        <v>61</v>
      </c>
      <c r="F102" s="67">
        <v>37589</v>
      </c>
      <c r="G102" s="66" t="s">
        <v>9</v>
      </c>
    </row>
    <row r="103" spans="1:7" x14ac:dyDescent="0.2">
      <c r="A103" s="66">
        <v>102</v>
      </c>
      <c r="B103" s="66" t="s">
        <v>1098</v>
      </c>
      <c r="C103" s="66" t="s">
        <v>1099</v>
      </c>
      <c r="D103" s="66" t="s">
        <v>53</v>
      </c>
      <c r="E103" s="66" t="s">
        <v>61</v>
      </c>
      <c r="F103" s="67">
        <v>38205</v>
      </c>
      <c r="G103" s="66" t="s">
        <v>9</v>
      </c>
    </row>
    <row r="104" spans="1:7" x14ac:dyDescent="0.2">
      <c r="A104" s="66">
        <v>103</v>
      </c>
      <c r="B104" s="66"/>
      <c r="C104" s="66"/>
      <c r="D104" s="66"/>
      <c r="E104" s="66"/>
      <c r="F104" s="67"/>
      <c r="G104" s="66" t="s">
        <v>9</v>
      </c>
    </row>
    <row r="105" spans="1:7" x14ac:dyDescent="0.2">
      <c r="A105" s="66">
        <v>104</v>
      </c>
      <c r="B105" s="66"/>
      <c r="C105" s="66"/>
      <c r="D105" s="66"/>
      <c r="E105" s="66"/>
      <c r="F105" s="67"/>
      <c r="G105" s="66" t="s">
        <v>9</v>
      </c>
    </row>
    <row r="106" spans="1:7" x14ac:dyDescent="0.2">
      <c r="A106" s="66">
        <v>105</v>
      </c>
      <c r="B106" s="66"/>
      <c r="C106" s="66"/>
      <c r="D106" s="66"/>
      <c r="E106" s="66"/>
      <c r="F106" s="67"/>
      <c r="G106" s="66" t="s">
        <v>9</v>
      </c>
    </row>
    <row r="107" spans="1:7" x14ac:dyDescent="0.2">
      <c r="A107" s="66">
        <v>106</v>
      </c>
      <c r="B107" s="66"/>
      <c r="C107" s="66"/>
      <c r="D107" s="66"/>
      <c r="E107" s="66"/>
      <c r="F107" s="67"/>
      <c r="G107" s="66" t="s">
        <v>9</v>
      </c>
    </row>
    <row r="108" spans="1:7" x14ac:dyDescent="0.2">
      <c r="A108" s="66">
        <v>107</v>
      </c>
      <c r="B108" s="66"/>
      <c r="C108" s="66"/>
      <c r="D108" s="66"/>
      <c r="E108" s="66"/>
      <c r="F108" s="67"/>
      <c r="G108" s="66" t="s">
        <v>9</v>
      </c>
    </row>
    <row r="109" spans="1:7" x14ac:dyDescent="0.2">
      <c r="A109" s="66">
        <v>108</v>
      </c>
      <c r="B109" s="66"/>
      <c r="C109" s="66"/>
      <c r="D109" s="66"/>
      <c r="E109" s="66"/>
      <c r="F109" s="67"/>
      <c r="G109" s="66" t="s">
        <v>9</v>
      </c>
    </row>
    <row r="110" spans="1:7" x14ac:dyDescent="0.2">
      <c r="A110" s="66">
        <v>109</v>
      </c>
      <c r="B110" s="66"/>
      <c r="C110" s="66"/>
      <c r="D110" s="66"/>
      <c r="E110" s="66"/>
      <c r="F110" s="67"/>
      <c r="G110" s="66" t="s">
        <v>9</v>
      </c>
    </row>
    <row r="111" spans="1:7" x14ac:dyDescent="0.2">
      <c r="A111" s="66">
        <v>110</v>
      </c>
      <c r="B111" s="66"/>
      <c r="C111" s="66"/>
      <c r="D111" s="66"/>
      <c r="E111" s="66"/>
      <c r="F111" s="67"/>
      <c r="G111" s="66" t="s">
        <v>9</v>
      </c>
    </row>
    <row r="112" spans="1:7" x14ac:dyDescent="0.2">
      <c r="A112" s="66">
        <v>111</v>
      </c>
      <c r="B112" s="66"/>
      <c r="C112" s="66"/>
      <c r="D112" s="66"/>
      <c r="E112" s="66"/>
      <c r="F112" s="67"/>
      <c r="G112" s="66" t="s">
        <v>9</v>
      </c>
    </row>
    <row r="113" spans="1:7" x14ac:dyDescent="0.2">
      <c r="A113" s="66">
        <v>112</v>
      </c>
      <c r="B113" s="66"/>
      <c r="C113" s="66"/>
      <c r="D113" s="66"/>
      <c r="E113" s="66"/>
      <c r="F113" s="67"/>
      <c r="G113" s="66" t="s">
        <v>9</v>
      </c>
    </row>
    <row r="114" spans="1:7" x14ac:dyDescent="0.2">
      <c r="A114" s="66">
        <v>113</v>
      </c>
      <c r="B114" s="66"/>
      <c r="C114" s="66"/>
      <c r="D114" s="66"/>
      <c r="E114" s="66"/>
      <c r="F114" s="67"/>
      <c r="G114" s="66" t="s">
        <v>9</v>
      </c>
    </row>
    <row r="115" spans="1:7" x14ac:dyDescent="0.2">
      <c r="A115" s="66">
        <v>114</v>
      </c>
      <c r="B115" s="66"/>
      <c r="C115" s="66"/>
      <c r="D115" s="66"/>
      <c r="E115" s="66"/>
      <c r="F115" s="67"/>
      <c r="G115" s="66" t="s">
        <v>9</v>
      </c>
    </row>
    <row r="116" spans="1:7" x14ac:dyDescent="0.2">
      <c r="A116" s="66">
        <v>115</v>
      </c>
      <c r="B116" s="66"/>
      <c r="C116" s="66"/>
      <c r="D116" s="66"/>
      <c r="E116" s="66"/>
      <c r="F116" s="67"/>
      <c r="G116" s="66" t="s">
        <v>9</v>
      </c>
    </row>
    <row r="117" spans="1:7" x14ac:dyDescent="0.2">
      <c r="A117" s="66">
        <v>116</v>
      </c>
      <c r="B117" s="66"/>
      <c r="C117" s="66"/>
      <c r="D117" s="66"/>
      <c r="E117" s="66"/>
      <c r="F117" s="67"/>
      <c r="G117" s="66" t="s">
        <v>9</v>
      </c>
    </row>
    <row r="118" spans="1:7" x14ac:dyDescent="0.2">
      <c r="A118" s="66">
        <v>117</v>
      </c>
      <c r="B118" s="66"/>
      <c r="C118" s="66"/>
      <c r="D118" s="66"/>
      <c r="E118" s="66"/>
      <c r="F118" s="67"/>
      <c r="G118" s="66" t="s">
        <v>9</v>
      </c>
    </row>
    <row r="119" spans="1:7" x14ac:dyDescent="0.2">
      <c r="A119" s="66">
        <v>118</v>
      </c>
      <c r="B119" s="66"/>
      <c r="C119" s="66"/>
      <c r="D119" s="66"/>
      <c r="E119" s="66"/>
      <c r="F119" s="67"/>
      <c r="G119" s="66" t="s">
        <v>9</v>
      </c>
    </row>
    <row r="120" spans="1:7" x14ac:dyDescent="0.2">
      <c r="A120" s="66">
        <v>119</v>
      </c>
      <c r="B120" s="66"/>
      <c r="C120" s="66"/>
      <c r="D120" s="66"/>
      <c r="E120" s="66"/>
      <c r="F120" s="67"/>
      <c r="G120" s="66" t="s">
        <v>9</v>
      </c>
    </row>
    <row r="121" spans="1:7" x14ac:dyDescent="0.2">
      <c r="A121" s="66">
        <v>120</v>
      </c>
      <c r="B121" s="66"/>
      <c r="C121" s="66"/>
      <c r="D121" s="66"/>
      <c r="E121" s="66"/>
      <c r="F121" s="67"/>
      <c r="G121" s="66" t="s">
        <v>9</v>
      </c>
    </row>
    <row r="122" spans="1:7" x14ac:dyDescent="0.2">
      <c r="A122" s="66">
        <v>121</v>
      </c>
      <c r="B122" s="66"/>
      <c r="C122" s="66"/>
      <c r="D122" s="66"/>
      <c r="E122" s="66"/>
      <c r="F122" s="67"/>
      <c r="G122" s="66" t="s">
        <v>9</v>
      </c>
    </row>
    <row r="123" spans="1:7" x14ac:dyDescent="0.2">
      <c r="A123" s="66">
        <v>122</v>
      </c>
      <c r="B123" s="66"/>
      <c r="C123" s="66"/>
      <c r="D123" s="66"/>
      <c r="E123" s="66"/>
      <c r="F123" s="67"/>
      <c r="G123" s="66" t="s">
        <v>9</v>
      </c>
    </row>
    <row r="124" spans="1:7" x14ac:dyDescent="0.2">
      <c r="A124" s="66">
        <v>123</v>
      </c>
      <c r="B124" s="66"/>
      <c r="C124" s="66"/>
      <c r="D124" s="66"/>
      <c r="E124" s="66"/>
      <c r="F124" s="67"/>
      <c r="G124" s="66" t="s">
        <v>9</v>
      </c>
    </row>
    <row r="125" spans="1:7" x14ac:dyDescent="0.2">
      <c r="A125" s="66">
        <v>124</v>
      </c>
      <c r="B125" s="66"/>
      <c r="C125" s="66"/>
      <c r="D125" s="66"/>
      <c r="E125" s="66"/>
      <c r="F125" s="67"/>
      <c r="G125" s="66" t="s">
        <v>9</v>
      </c>
    </row>
    <row r="126" spans="1:7" x14ac:dyDescent="0.2">
      <c r="A126" s="66">
        <v>125</v>
      </c>
      <c r="B126" s="66"/>
      <c r="C126" s="66"/>
      <c r="D126" s="66"/>
      <c r="E126" s="66"/>
      <c r="F126" s="67"/>
      <c r="G126" s="66" t="s">
        <v>9</v>
      </c>
    </row>
    <row r="127" spans="1:7" x14ac:dyDescent="0.2">
      <c r="A127" s="66">
        <v>126</v>
      </c>
      <c r="B127" s="66"/>
      <c r="C127" s="66"/>
      <c r="D127" s="66"/>
      <c r="E127" s="66"/>
      <c r="F127" s="67"/>
      <c r="G127" s="66" t="s">
        <v>9</v>
      </c>
    </row>
    <row r="128" spans="1:7" x14ac:dyDescent="0.2">
      <c r="A128" s="66">
        <v>127</v>
      </c>
      <c r="B128" s="66"/>
      <c r="C128" s="66"/>
      <c r="D128" s="66"/>
      <c r="E128" s="66"/>
      <c r="F128" s="67"/>
      <c r="G128" s="66" t="s">
        <v>9</v>
      </c>
    </row>
    <row r="129" spans="1:7" x14ac:dyDescent="0.2">
      <c r="A129" s="66">
        <v>128</v>
      </c>
      <c r="B129" s="66"/>
      <c r="C129" s="66"/>
      <c r="D129" s="66"/>
      <c r="E129" s="66"/>
      <c r="F129" s="67"/>
      <c r="G129" s="66" t="s">
        <v>9</v>
      </c>
    </row>
    <row r="130" spans="1:7" x14ac:dyDescent="0.2">
      <c r="A130" s="66">
        <v>129</v>
      </c>
      <c r="B130" s="66"/>
      <c r="C130" s="66"/>
      <c r="D130" s="66"/>
      <c r="E130" s="66"/>
      <c r="F130" s="67"/>
      <c r="G130" s="66" t="s">
        <v>9</v>
      </c>
    </row>
    <row r="131" spans="1:7" x14ac:dyDescent="0.2">
      <c r="A131" s="66">
        <v>130</v>
      </c>
      <c r="B131" s="66"/>
      <c r="C131" s="66"/>
      <c r="D131" s="66"/>
      <c r="E131" s="66"/>
      <c r="F131" s="67"/>
      <c r="G131" s="66" t="s">
        <v>9</v>
      </c>
    </row>
    <row r="132" spans="1:7" x14ac:dyDescent="0.2">
      <c r="A132" s="66">
        <v>131</v>
      </c>
      <c r="B132" s="66"/>
      <c r="C132" s="66"/>
      <c r="D132" s="66"/>
      <c r="E132" s="66"/>
      <c r="F132" s="67"/>
      <c r="G132" s="66" t="s">
        <v>9</v>
      </c>
    </row>
    <row r="133" spans="1:7" x14ac:dyDescent="0.2">
      <c r="A133" s="66">
        <v>132</v>
      </c>
      <c r="B133" s="66"/>
      <c r="C133" s="66"/>
      <c r="D133" s="66"/>
      <c r="E133" s="66"/>
      <c r="F133" s="67"/>
      <c r="G133" s="66" t="s">
        <v>9</v>
      </c>
    </row>
    <row r="134" spans="1:7" x14ac:dyDescent="0.2">
      <c r="A134" s="66">
        <v>133</v>
      </c>
      <c r="B134" s="66"/>
      <c r="C134" s="66"/>
      <c r="D134" s="66"/>
      <c r="E134" s="66"/>
      <c r="F134" s="67"/>
      <c r="G134" s="66" t="s">
        <v>9</v>
      </c>
    </row>
    <row r="135" spans="1:7" x14ac:dyDescent="0.2">
      <c r="A135" s="66">
        <v>134</v>
      </c>
      <c r="B135" s="66"/>
      <c r="C135" s="66"/>
      <c r="D135" s="66"/>
      <c r="E135" s="66"/>
      <c r="F135" s="67"/>
      <c r="G135" s="66" t="s">
        <v>9</v>
      </c>
    </row>
    <row r="136" spans="1:7" x14ac:dyDescent="0.2">
      <c r="A136" s="66">
        <v>135</v>
      </c>
      <c r="B136" s="66"/>
      <c r="C136" s="66"/>
      <c r="D136" s="66"/>
      <c r="E136" s="66"/>
      <c r="F136" s="67"/>
      <c r="G136" s="66" t="s">
        <v>9</v>
      </c>
    </row>
    <row r="137" spans="1:7" x14ac:dyDescent="0.2">
      <c r="A137" s="66">
        <v>136</v>
      </c>
      <c r="B137" s="66"/>
      <c r="C137" s="66"/>
      <c r="D137" s="66"/>
      <c r="E137" s="66"/>
      <c r="F137" s="67"/>
      <c r="G137" s="66" t="s">
        <v>9</v>
      </c>
    </row>
    <row r="138" spans="1:7" x14ac:dyDescent="0.2">
      <c r="A138" s="66">
        <v>137</v>
      </c>
      <c r="B138" s="66"/>
      <c r="C138" s="66"/>
      <c r="D138" s="66"/>
      <c r="E138" s="66"/>
      <c r="F138" s="67"/>
      <c r="G138" s="66" t="s">
        <v>9</v>
      </c>
    </row>
    <row r="139" spans="1:7" x14ac:dyDescent="0.2">
      <c r="A139" s="66">
        <v>138</v>
      </c>
      <c r="B139" s="66"/>
      <c r="C139" s="66"/>
      <c r="D139" s="66"/>
      <c r="E139" s="66"/>
      <c r="F139" s="67"/>
      <c r="G139" s="66" t="s">
        <v>9</v>
      </c>
    </row>
    <row r="140" spans="1:7" x14ac:dyDescent="0.2">
      <c r="A140" s="66">
        <v>139</v>
      </c>
      <c r="B140" s="66"/>
      <c r="C140" s="66"/>
      <c r="D140" s="66"/>
      <c r="E140" s="66"/>
      <c r="F140" s="67"/>
      <c r="G140" s="66" t="s">
        <v>9</v>
      </c>
    </row>
    <row r="141" spans="1:7" ht="17" thickBot="1" x14ac:dyDescent="0.25">
      <c r="A141" s="68">
        <v>140</v>
      </c>
      <c r="B141" s="68"/>
      <c r="C141" s="68"/>
      <c r="D141" s="68"/>
      <c r="E141" s="68"/>
      <c r="F141" s="69"/>
      <c r="G141" s="68" t="s">
        <v>9</v>
      </c>
    </row>
    <row r="142" spans="1:7" x14ac:dyDescent="0.2">
      <c r="A142" s="31">
        <v>141</v>
      </c>
      <c r="B142" s="31" t="s">
        <v>192</v>
      </c>
      <c r="C142" s="31" t="s">
        <v>193</v>
      </c>
      <c r="D142" s="31" t="s">
        <v>53</v>
      </c>
      <c r="E142" s="31" t="s">
        <v>97</v>
      </c>
      <c r="F142" s="32">
        <v>38552</v>
      </c>
      <c r="G142" s="31" t="s">
        <v>18</v>
      </c>
    </row>
    <row r="143" spans="1:7" x14ac:dyDescent="0.2">
      <c r="A143" s="66">
        <v>142</v>
      </c>
      <c r="B143" s="66" t="s">
        <v>189</v>
      </c>
      <c r="C143" s="66" t="s">
        <v>194</v>
      </c>
      <c r="D143" s="66" t="s">
        <v>47</v>
      </c>
      <c r="E143" s="66" t="s">
        <v>97</v>
      </c>
      <c r="F143" s="67">
        <v>38679</v>
      </c>
      <c r="G143" s="66" t="s">
        <v>18</v>
      </c>
    </row>
    <row r="144" spans="1:7" x14ac:dyDescent="0.2">
      <c r="A144" s="66">
        <v>143</v>
      </c>
      <c r="B144" s="66" t="s">
        <v>195</v>
      </c>
      <c r="C144" s="66" t="s">
        <v>196</v>
      </c>
      <c r="D144" s="66" t="s">
        <v>47</v>
      </c>
      <c r="E144" s="66" t="s">
        <v>186</v>
      </c>
      <c r="F144" s="67">
        <v>38981</v>
      </c>
      <c r="G144" s="66" t="s">
        <v>18</v>
      </c>
    </row>
    <row r="145" spans="1:7" x14ac:dyDescent="0.2">
      <c r="A145" s="66">
        <v>144</v>
      </c>
      <c r="B145" s="66" t="s">
        <v>1100</v>
      </c>
      <c r="C145" s="66" t="s">
        <v>197</v>
      </c>
      <c r="D145" s="66" t="s">
        <v>47</v>
      </c>
      <c r="E145" s="66" t="s">
        <v>186</v>
      </c>
      <c r="F145" s="67">
        <v>39018</v>
      </c>
      <c r="G145" s="66" t="s">
        <v>18</v>
      </c>
    </row>
    <row r="146" spans="1:7" x14ac:dyDescent="0.2">
      <c r="A146" s="66">
        <v>145</v>
      </c>
      <c r="B146" s="66" t="s">
        <v>1101</v>
      </c>
      <c r="C146" s="66" t="s">
        <v>197</v>
      </c>
      <c r="D146" s="66" t="s">
        <v>47</v>
      </c>
      <c r="E146" s="66" t="s">
        <v>61</v>
      </c>
      <c r="F146" s="67">
        <v>37918</v>
      </c>
      <c r="G146" s="66" t="s">
        <v>18</v>
      </c>
    </row>
    <row r="147" spans="1:7" x14ac:dyDescent="0.2">
      <c r="A147" s="66">
        <v>146</v>
      </c>
      <c r="B147" s="66" t="s">
        <v>198</v>
      </c>
      <c r="C147" s="66" t="s">
        <v>199</v>
      </c>
      <c r="D147" s="66" t="s">
        <v>53</v>
      </c>
      <c r="E147" s="66" t="s">
        <v>97</v>
      </c>
      <c r="F147" s="67">
        <v>38385</v>
      </c>
      <c r="G147" s="66" t="s">
        <v>18</v>
      </c>
    </row>
    <row r="148" spans="1:7" x14ac:dyDescent="0.2">
      <c r="A148" s="66">
        <v>147</v>
      </c>
      <c r="B148" s="66" t="s">
        <v>1102</v>
      </c>
      <c r="C148" s="66" t="s">
        <v>204</v>
      </c>
      <c r="D148" s="66" t="s">
        <v>47</v>
      </c>
      <c r="E148" s="66" t="s">
        <v>186</v>
      </c>
      <c r="F148" s="67">
        <v>38364</v>
      </c>
      <c r="G148" s="66" t="s">
        <v>18</v>
      </c>
    </row>
    <row r="149" spans="1:7" x14ac:dyDescent="0.2">
      <c r="A149" s="66">
        <v>148</v>
      </c>
      <c r="B149" s="66" t="s">
        <v>200</v>
      </c>
      <c r="C149" s="66" t="s">
        <v>118</v>
      </c>
      <c r="D149" s="66" t="s">
        <v>47</v>
      </c>
      <c r="E149" s="66" t="s">
        <v>97</v>
      </c>
      <c r="F149" s="67">
        <v>39139</v>
      </c>
      <c r="G149" s="66" t="s">
        <v>18</v>
      </c>
    </row>
    <row r="150" spans="1:7" x14ac:dyDescent="0.2">
      <c r="A150" s="66">
        <v>149</v>
      </c>
      <c r="B150" s="66" t="s">
        <v>1103</v>
      </c>
      <c r="C150" s="66" t="s">
        <v>118</v>
      </c>
      <c r="D150" s="66" t="s">
        <v>47</v>
      </c>
      <c r="E150" s="66" t="s">
        <v>186</v>
      </c>
      <c r="F150" s="67">
        <v>38152</v>
      </c>
      <c r="G150" s="66" t="s">
        <v>18</v>
      </c>
    </row>
    <row r="151" spans="1:7" x14ac:dyDescent="0.2">
      <c r="A151" s="66">
        <v>150</v>
      </c>
      <c r="B151" s="66" t="s">
        <v>201</v>
      </c>
      <c r="C151" s="66" t="s">
        <v>194</v>
      </c>
      <c r="D151" s="66" t="s">
        <v>47</v>
      </c>
      <c r="E151" s="66" t="s">
        <v>61</v>
      </c>
      <c r="F151" s="67">
        <v>38263</v>
      </c>
      <c r="G151" s="66" t="s">
        <v>18</v>
      </c>
    </row>
    <row r="152" spans="1:7" x14ac:dyDescent="0.2">
      <c r="A152" s="66">
        <v>151</v>
      </c>
      <c r="B152" s="66" t="s">
        <v>202</v>
      </c>
      <c r="C152" s="66" t="s">
        <v>203</v>
      </c>
      <c r="D152" s="66" t="s">
        <v>47</v>
      </c>
      <c r="E152" s="66" t="s">
        <v>97</v>
      </c>
      <c r="F152" s="67">
        <v>39136</v>
      </c>
      <c r="G152" s="66" t="s">
        <v>18</v>
      </c>
    </row>
    <row r="153" spans="1:7" x14ac:dyDescent="0.2">
      <c r="A153" s="66">
        <v>152</v>
      </c>
      <c r="B153" s="66" t="s">
        <v>141</v>
      </c>
      <c r="C153" s="66" t="s">
        <v>874</v>
      </c>
      <c r="D153" s="66" t="s">
        <v>47</v>
      </c>
      <c r="E153" s="66" t="s">
        <v>186</v>
      </c>
      <c r="F153" s="67">
        <v>39191</v>
      </c>
      <c r="G153" s="66" t="s">
        <v>18</v>
      </c>
    </row>
    <row r="154" spans="1:7" x14ac:dyDescent="0.2">
      <c r="A154" s="66">
        <v>153</v>
      </c>
      <c r="B154" s="66" t="s">
        <v>875</v>
      </c>
      <c r="C154" s="66" t="s">
        <v>237</v>
      </c>
      <c r="D154" s="66" t="s">
        <v>47</v>
      </c>
      <c r="E154" s="66" t="s">
        <v>186</v>
      </c>
      <c r="F154" s="67">
        <v>39177</v>
      </c>
      <c r="G154" s="66" t="s">
        <v>18</v>
      </c>
    </row>
    <row r="155" spans="1:7" x14ac:dyDescent="0.2">
      <c r="A155" s="66">
        <v>154</v>
      </c>
      <c r="B155" s="66" t="s">
        <v>920</v>
      </c>
      <c r="C155" s="66" t="s">
        <v>735</v>
      </c>
      <c r="D155" s="66" t="s">
        <v>47</v>
      </c>
      <c r="E155" s="66" t="s">
        <v>54</v>
      </c>
      <c r="F155" s="67">
        <v>36803</v>
      </c>
      <c r="G155" s="66" t="s">
        <v>18</v>
      </c>
    </row>
    <row r="156" spans="1:7" x14ac:dyDescent="0.2">
      <c r="A156" s="66">
        <v>155</v>
      </c>
      <c r="B156" s="66" t="s">
        <v>229</v>
      </c>
      <c r="C156" s="66" t="s">
        <v>921</v>
      </c>
      <c r="D156" s="66" t="s">
        <v>53</v>
      </c>
      <c r="E156" s="66" t="s">
        <v>186</v>
      </c>
      <c r="F156" s="67">
        <v>39021</v>
      </c>
      <c r="G156" s="66" t="s">
        <v>18</v>
      </c>
    </row>
    <row r="157" spans="1:7" x14ac:dyDescent="0.2">
      <c r="A157" s="66">
        <v>156</v>
      </c>
      <c r="B157" s="66" t="s">
        <v>922</v>
      </c>
      <c r="C157" s="66" t="s">
        <v>923</v>
      </c>
      <c r="D157" s="66" t="s">
        <v>47</v>
      </c>
      <c r="E157" s="66" t="s">
        <v>186</v>
      </c>
      <c r="F157" s="67">
        <v>39308</v>
      </c>
      <c r="G157" s="66" t="s">
        <v>18</v>
      </c>
    </row>
    <row r="158" spans="1:7" x14ac:dyDescent="0.2">
      <c r="A158" s="66">
        <v>157</v>
      </c>
      <c r="B158" s="66" t="s">
        <v>924</v>
      </c>
      <c r="C158" s="66" t="s">
        <v>925</v>
      </c>
      <c r="D158" s="66" t="s">
        <v>47</v>
      </c>
      <c r="E158" s="66" t="s">
        <v>186</v>
      </c>
      <c r="F158" s="67">
        <v>39067</v>
      </c>
      <c r="G158" s="66" t="s">
        <v>18</v>
      </c>
    </row>
    <row r="159" spans="1:7" x14ac:dyDescent="0.2">
      <c r="A159" s="66">
        <v>158</v>
      </c>
      <c r="B159" s="66" t="s">
        <v>926</v>
      </c>
      <c r="C159" s="66" t="s">
        <v>313</v>
      </c>
      <c r="D159" s="66" t="s">
        <v>53</v>
      </c>
      <c r="E159" s="66" t="s">
        <v>97</v>
      </c>
      <c r="F159" s="67">
        <v>38255</v>
      </c>
      <c r="G159" s="66" t="s">
        <v>18</v>
      </c>
    </row>
    <row r="160" spans="1:7" x14ac:dyDescent="0.2">
      <c r="A160" s="66">
        <v>159</v>
      </c>
      <c r="B160" s="66" t="s">
        <v>322</v>
      </c>
      <c r="C160" s="66" t="s">
        <v>856</v>
      </c>
      <c r="D160" s="66" t="s">
        <v>53</v>
      </c>
      <c r="E160" s="66" t="s">
        <v>186</v>
      </c>
      <c r="F160" s="67">
        <v>38810</v>
      </c>
      <c r="G160" s="66" t="s">
        <v>18</v>
      </c>
    </row>
    <row r="161" spans="1:7" x14ac:dyDescent="0.2">
      <c r="A161" s="66">
        <v>160</v>
      </c>
      <c r="B161" s="66"/>
      <c r="C161" s="66"/>
      <c r="D161" s="66"/>
      <c r="E161" s="66"/>
      <c r="F161" s="67"/>
      <c r="G161" s="66" t="s">
        <v>18</v>
      </c>
    </row>
    <row r="162" spans="1:7" x14ac:dyDescent="0.2">
      <c r="A162" s="66">
        <v>161</v>
      </c>
      <c r="B162" s="66"/>
      <c r="C162" s="66"/>
      <c r="D162" s="66"/>
      <c r="E162" s="66"/>
      <c r="F162" s="67"/>
      <c r="G162" s="66" t="s">
        <v>18</v>
      </c>
    </row>
    <row r="163" spans="1:7" x14ac:dyDescent="0.2">
      <c r="A163" s="66">
        <v>162</v>
      </c>
      <c r="B163" s="66"/>
      <c r="C163" s="66"/>
      <c r="D163" s="66"/>
      <c r="E163" s="66"/>
      <c r="F163" s="67"/>
      <c r="G163" s="66" t="s">
        <v>18</v>
      </c>
    </row>
    <row r="164" spans="1:7" x14ac:dyDescent="0.2">
      <c r="A164" s="66">
        <v>163</v>
      </c>
      <c r="B164" s="66"/>
      <c r="C164" s="66"/>
      <c r="D164" s="66"/>
      <c r="E164" s="66"/>
      <c r="F164" s="67"/>
      <c r="G164" s="66" t="s">
        <v>18</v>
      </c>
    </row>
    <row r="165" spans="1:7" x14ac:dyDescent="0.2">
      <c r="A165" s="66">
        <v>164</v>
      </c>
      <c r="B165" s="66"/>
      <c r="C165" s="66"/>
      <c r="D165" s="66"/>
      <c r="E165" s="66"/>
      <c r="F165" s="67"/>
      <c r="G165" s="66" t="s">
        <v>18</v>
      </c>
    </row>
    <row r="166" spans="1:7" x14ac:dyDescent="0.2">
      <c r="A166" s="66">
        <v>165</v>
      </c>
      <c r="B166" s="66"/>
      <c r="C166" s="66"/>
      <c r="D166" s="66"/>
      <c r="E166" s="66"/>
      <c r="F166" s="67"/>
      <c r="G166" s="66" t="s">
        <v>18</v>
      </c>
    </row>
    <row r="167" spans="1:7" x14ac:dyDescent="0.2">
      <c r="A167" s="66">
        <v>166</v>
      </c>
      <c r="B167" s="66"/>
      <c r="C167" s="66"/>
      <c r="D167" s="66"/>
      <c r="E167" s="66"/>
      <c r="F167" s="67"/>
      <c r="G167" s="66" t="s">
        <v>18</v>
      </c>
    </row>
    <row r="168" spans="1:7" x14ac:dyDescent="0.2">
      <c r="A168" s="66">
        <v>167</v>
      </c>
      <c r="B168" s="66"/>
      <c r="C168" s="66"/>
      <c r="D168" s="66"/>
      <c r="E168" s="66"/>
      <c r="F168" s="67"/>
      <c r="G168" s="66" t="s">
        <v>18</v>
      </c>
    </row>
    <row r="169" spans="1:7" x14ac:dyDescent="0.2">
      <c r="A169" s="66">
        <v>168</v>
      </c>
      <c r="B169" s="66"/>
      <c r="C169" s="66"/>
      <c r="D169" s="66"/>
      <c r="E169" s="66"/>
      <c r="F169" s="67"/>
      <c r="G169" s="66" t="s">
        <v>18</v>
      </c>
    </row>
    <row r="170" spans="1:7" x14ac:dyDescent="0.2">
      <c r="A170" s="66">
        <v>169</v>
      </c>
      <c r="B170" s="66"/>
      <c r="C170" s="66"/>
      <c r="D170" s="66"/>
      <c r="E170" s="66"/>
      <c r="F170" s="67"/>
      <c r="G170" s="66" t="s">
        <v>18</v>
      </c>
    </row>
    <row r="171" spans="1:7" ht="17" thickBot="1" x14ac:dyDescent="0.25">
      <c r="A171" s="68">
        <v>170</v>
      </c>
      <c r="B171" s="68"/>
      <c r="C171" s="68"/>
      <c r="D171" s="68"/>
      <c r="E171" s="68"/>
      <c r="F171" s="69"/>
      <c r="G171" s="68" t="s">
        <v>18</v>
      </c>
    </row>
    <row r="172" spans="1:7" x14ac:dyDescent="0.2">
      <c r="A172" s="66">
        <v>171</v>
      </c>
      <c r="B172" s="66" t="s">
        <v>55</v>
      </c>
      <c r="C172" s="66" t="s">
        <v>205</v>
      </c>
      <c r="D172" s="66" t="s">
        <v>53</v>
      </c>
      <c r="E172" s="66" t="s">
        <v>206</v>
      </c>
      <c r="F172" s="67">
        <v>39051</v>
      </c>
      <c r="G172" s="31" t="s">
        <v>15</v>
      </c>
    </row>
    <row r="173" spans="1:7" x14ac:dyDescent="0.2">
      <c r="A173" s="66">
        <v>172</v>
      </c>
      <c r="B173" s="66" t="s">
        <v>207</v>
      </c>
      <c r="C173" s="66" t="s">
        <v>208</v>
      </c>
      <c r="D173" s="66" t="s">
        <v>53</v>
      </c>
      <c r="E173" s="66" t="s">
        <v>206</v>
      </c>
      <c r="F173" s="67">
        <v>39219</v>
      </c>
      <c r="G173" s="66" t="s">
        <v>15</v>
      </c>
    </row>
    <row r="174" spans="1:7" x14ac:dyDescent="0.2">
      <c r="A174" s="66">
        <v>173</v>
      </c>
      <c r="B174" s="66" t="s">
        <v>209</v>
      </c>
      <c r="C174" s="66" t="s">
        <v>210</v>
      </c>
      <c r="D174" s="66" t="s">
        <v>53</v>
      </c>
      <c r="E174" s="66" t="s">
        <v>206</v>
      </c>
      <c r="F174" s="67">
        <v>39237</v>
      </c>
      <c r="G174" s="66" t="s">
        <v>15</v>
      </c>
    </row>
    <row r="175" spans="1:7" x14ac:dyDescent="0.2">
      <c r="A175" s="66">
        <v>174</v>
      </c>
      <c r="B175" s="66" t="s">
        <v>211</v>
      </c>
      <c r="C175" s="66" t="s">
        <v>151</v>
      </c>
      <c r="D175" s="66" t="s">
        <v>53</v>
      </c>
      <c r="E175" s="66" t="s">
        <v>206</v>
      </c>
      <c r="F175" s="67">
        <v>39084</v>
      </c>
      <c r="G175" s="66" t="s">
        <v>15</v>
      </c>
    </row>
    <row r="176" spans="1:7" x14ac:dyDescent="0.2">
      <c r="A176" s="66">
        <v>175</v>
      </c>
      <c r="B176" s="66" t="s">
        <v>111</v>
      </c>
      <c r="C176" s="66" t="s">
        <v>212</v>
      </c>
      <c r="D176" s="66" t="s">
        <v>53</v>
      </c>
      <c r="E176" s="66" t="s">
        <v>206</v>
      </c>
      <c r="F176" s="67">
        <v>39282</v>
      </c>
      <c r="G176" s="66" t="s">
        <v>15</v>
      </c>
    </row>
    <row r="177" spans="1:7" x14ac:dyDescent="0.2">
      <c r="A177" s="66">
        <v>176</v>
      </c>
      <c r="B177" s="66" t="s">
        <v>213</v>
      </c>
      <c r="C177" s="66" t="s">
        <v>214</v>
      </c>
      <c r="D177" s="66" t="s">
        <v>53</v>
      </c>
      <c r="E177" s="66" t="s">
        <v>215</v>
      </c>
      <c r="F177" s="67">
        <v>38273</v>
      </c>
      <c r="G177" s="66" t="s">
        <v>15</v>
      </c>
    </row>
    <row r="178" spans="1:7" x14ac:dyDescent="0.2">
      <c r="A178" s="66">
        <v>177</v>
      </c>
      <c r="B178" s="66" t="s">
        <v>216</v>
      </c>
      <c r="C178" s="66" t="s">
        <v>217</v>
      </c>
      <c r="D178" s="66" t="s">
        <v>53</v>
      </c>
      <c r="E178" s="66" t="s">
        <v>215</v>
      </c>
      <c r="F178" s="67">
        <v>38616</v>
      </c>
      <c r="G178" s="66" t="s">
        <v>15</v>
      </c>
    </row>
    <row r="179" spans="1:7" x14ac:dyDescent="0.2">
      <c r="A179" s="66">
        <v>178</v>
      </c>
      <c r="B179" s="66" t="s">
        <v>218</v>
      </c>
      <c r="C179" s="66" t="s">
        <v>219</v>
      </c>
      <c r="D179" s="66" t="s">
        <v>53</v>
      </c>
      <c r="E179" s="66" t="s">
        <v>215</v>
      </c>
      <c r="F179" s="67">
        <v>38625</v>
      </c>
      <c r="G179" s="66" t="s">
        <v>15</v>
      </c>
    </row>
    <row r="180" spans="1:7" x14ac:dyDescent="0.2">
      <c r="A180" s="66">
        <v>179</v>
      </c>
      <c r="B180" s="66" t="s">
        <v>220</v>
      </c>
      <c r="C180" s="66" t="s">
        <v>221</v>
      </c>
      <c r="D180" s="66" t="s">
        <v>53</v>
      </c>
      <c r="E180" s="66" t="s">
        <v>215</v>
      </c>
      <c r="F180" s="67">
        <v>38838</v>
      </c>
      <c r="G180" s="66" t="s">
        <v>15</v>
      </c>
    </row>
    <row r="181" spans="1:7" x14ac:dyDescent="0.2">
      <c r="A181" s="66">
        <v>180</v>
      </c>
      <c r="B181" s="66" t="s">
        <v>222</v>
      </c>
      <c r="C181" s="66" t="s">
        <v>223</v>
      </c>
      <c r="D181" s="66" t="s">
        <v>53</v>
      </c>
      <c r="E181" s="66" t="s">
        <v>215</v>
      </c>
      <c r="F181" s="67">
        <v>38645</v>
      </c>
      <c r="G181" s="66" t="s">
        <v>15</v>
      </c>
    </row>
    <row r="182" spans="1:7" x14ac:dyDescent="0.2">
      <c r="A182" s="66">
        <v>181</v>
      </c>
      <c r="B182" s="66" t="s">
        <v>224</v>
      </c>
      <c r="C182" s="66" t="s">
        <v>219</v>
      </c>
      <c r="D182" s="66" t="s">
        <v>53</v>
      </c>
      <c r="E182" s="66" t="s">
        <v>215</v>
      </c>
      <c r="F182" s="67">
        <v>38303</v>
      </c>
      <c r="G182" s="66" t="s">
        <v>15</v>
      </c>
    </row>
    <row r="183" spans="1:7" x14ac:dyDescent="0.2">
      <c r="A183" s="66">
        <v>182</v>
      </c>
      <c r="B183" s="66" t="s">
        <v>225</v>
      </c>
      <c r="C183" s="66" t="s">
        <v>226</v>
      </c>
      <c r="D183" s="66" t="s">
        <v>53</v>
      </c>
      <c r="E183" s="66" t="s">
        <v>215</v>
      </c>
      <c r="F183" s="67">
        <v>38508</v>
      </c>
      <c r="G183" s="66" t="s">
        <v>15</v>
      </c>
    </row>
    <row r="184" spans="1:7" x14ac:dyDescent="0.2">
      <c r="A184" s="66">
        <v>183</v>
      </c>
      <c r="B184" s="66" t="s">
        <v>227</v>
      </c>
      <c r="C184" s="66" t="s">
        <v>228</v>
      </c>
      <c r="D184" s="66" t="s">
        <v>53</v>
      </c>
      <c r="E184" s="66" t="s">
        <v>215</v>
      </c>
      <c r="F184" s="67">
        <v>38552</v>
      </c>
      <c r="G184" s="66" t="s">
        <v>15</v>
      </c>
    </row>
    <row r="185" spans="1:7" x14ac:dyDescent="0.2">
      <c r="A185" s="66">
        <v>184</v>
      </c>
      <c r="B185" s="66" t="s">
        <v>229</v>
      </c>
      <c r="C185" s="66" t="s">
        <v>230</v>
      </c>
      <c r="D185" s="66" t="s">
        <v>53</v>
      </c>
      <c r="E185" s="66" t="s">
        <v>215</v>
      </c>
      <c r="F185" s="67">
        <v>38371</v>
      </c>
      <c r="G185" s="66" t="s">
        <v>15</v>
      </c>
    </row>
    <row r="186" spans="1:7" x14ac:dyDescent="0.2">
      <c r="A186" s="66">
        <v>185</v>
      </c>
      <c r="B186" s="66" t="s">
        <v>231</v>
      </c>
      <c r="C186" s="66" t="s">
        <v>232</v>
      </c>
      <c r="D186" s="66" t="s">
        <v>53</v>
      </c>
      <c r="E186" s="66" t="s">
        <v>215</v>
      </c>
      <c r="F186" s="67">
        <v>38289</v>
      </c>
      <c r="G186" s="66" t="s">
        <v>15</v>
      </c>
    </row>
    <row r="187" spans="1:7" x14ac:dyDescent="0.2">
      <c r="A187" s="66">
        <v>186</v>
      </c>
      <c r="B187" s="66" t="s">
        <v>233</v>
      </c>
      <c r="C187" s="66" t="s">
        <v>234</v>
      </c>
      <c r="D187" s="66" t="s">
        <v>53</v>
      </c>
      <c r="E187" s="66" t="s">
        <v>215</v>
      </c>
      <c r="F187" s="67">
        <v>38815</v>
      </c>
      <c r="G187" s="66" t="s">
        <v>15</v>
      </c>
    </row>
    <row r="188" spans="1:7" x14ac:dyDescent="0.2">
      <c r="A188" s="66">
        <v>187</v>
      </c>
      <c r="B188" s="66" t="s">
        <v>235</v>
      </c>
      <c r="C188" s="66" t="s">
        <v>236</v>
      </c>
      <c r="D188" s="66" t="s">
        <v>53</v>
      </c>
      <c r="E188" s="66" t="s">
        <v>215</v>
      </c>
      <c r="F188" s="67">
        <v>38494</v>
      </c>
      <c r="G188" s="66" t="s">
        <v>15</v>
      </c>
    </row>
    <row r="189" spans="1:7" x14ac:dyDescent="0.2">
      <c r="A189" s="66">
        <v>188</v>
      </c>
      <c r="B189" s="66" t="s">
        <v>198</v>
      </c>
      <c r="C189" s="66" t="s">
        <v>237</v>
      </c>
      <c r="D189" s="66" t="s">
        <v>53</v>
      </c>
      <c r="E189" s="66" t="s">
        <v>215</v>
      </c>
      <c r="F189" s="67">
        <v>38833</v>
      </c>
      <c r="G189" s="66" t="s">
        <v>15</v>
      </c>
    </row>
    <row r="190" spans="1:7" x14ac:dyDescent="0.2">
      <c r="A190" s="66">
        <v>189</v>
      </c>
      <c r="B190" s="66" t="s">
        <v>238</v>
      </c>
      <c r="C190" s="66" t="s">
        <v>239</v>
      </c>
      <c r="D190" s="66" t="s">
        <v>53</v>
      </c>
      <c r="E190" s="66" t="s">
        <v>215</v>
      </c>
      <c r="F190" s="67">
        <v>38251</v>
      </c>
      <c r="G190" s="66" t="s">
        <v>15</v>
      </c>
    </row>
    <row r="191" spans="1:7" x14ac:dyDescent="0.2">
      <c r="A191" s="66">
        <v>190</v>
      </c>
      <c r="B191" s="66" t="s">
        <v>240</v>
      </c>
      <c r="C191" s="66" t="s">
        <v>241</v>
      </c>
      <c r="D191" s="66" t="s">
        <v>53</v>
      </c>
      <c r="E191" s="66" t="s">
        <v>215</v>
      </c>
      <c r="F191" s="67">
        <v>38862</v>
      </c>
      <c r="G191" s="66" t="s">
        <v>15</v>
      </c>
    </row>
    <row r="192" spans="1:7" x14ac:dyDescent="0.2">
      <c r="A192" s="66">
        <v>191</v>
      </c>
      <c r="B192" s="66" t="s">
        <v>242</v>
      </c>
      <c r="C192" s="66" t="s">
        <v>243</v>
      </c>
      <c r="D192" s="66" t="s">
        <v>53</v>
      </c>
      <c r="E192" s="66" t="s">
        <v>215</v>
      </c>
      <c r="F192" s="67">
        <v>38293</v>
      </c>
      <c r="G192" s="66" t="s">
        <v>15</v>
      </c>
    </row>
    <row r="193" spans="1:7" x14ac:dyDescent="0.2">
      <c r="A193" s="66">
        <v>192</v>
      </c>
      <c r="B193" s="66" t="s">
        <v>244</v>
      </c>
      <c r="C193" s="66" t="s">
        <v>245</v>
      </c>
      <c r="D193" s="66" t="s">
        <v>53</v>
      </c>
      <c r="E193" s="66" t="s">
        <v>246</v>
      </c>
      <c r="F193" s="67">
        <v>37879</v>
      </c>
      <c r="G193" s="66" t="s">
        <v>15</v>
      </c>
    </row>
    <row r="194" spans="1:7" x14ac:dyDescent="0.2">
      <c r="A194" s="66">
        <v>193</v>
      </c>
      <c r="B194" s="66" t="s">
        <v>59</v>
      </c>
      <c r="C194" s="66" t="s">
        <v>247</v>
      </c>
      <c r="D194" s="66" t="s">
        <v>53</v>
      </c>
      <c r="E194" s="66" t="s">
        <v>246</v>
      </c>
      <c r="F194" s="67">
        <v>37636</v>
      </c>
      <c r="G194" s="66" t="s">
        <v>15</v>
      </c>
    </row>
    <row r="195" spans="1:7" x14ac:dyDescent="0.2">
      <c r="A195" s="66">
        <v>194</v>
      </c>
      <c r="B195" s="66" t="s">
        <v>248</v>
      </c>
      <c r="C195" s="66" t="s">
        <v>249</v>
      </c>
      <c r="D195" s="66" t="s">
        <v>53</v>
      </c>
      <c r="E195" s="66" t="s">
        <v>246</v>
      </c>
      <c r="F195" s="67">
        <v>37631</v>
      </c>
      <c r="G195" s="66" t="s">
        <v>15</v>
      </c>
    </row>
    <row r="196" spans="1:7" x14ac:dyDescent="0.2">
      <c r="A196" s="66">
        <v>195</v>
      </c>
      <c r="B196" s="66" t="s">
        <v>250</v>
      </c>
      <c r="C196" s="66" t="s">
        <v>251</v>
      </c>
      <c r="D196" s="66" t="s">
        <v>53</v>
      </c>
      <c r="E196" s="66" t="s">
        <v>246</v>
      </c>
      <c r="F196" s="67">
        <v>38165</v>
      </c>
      <c r="G196" s="66" t="s">
        <v>15</v>
      </c>
    </row>
    <row r="197" spans="1:7" x14ac:dyDescent="0.2">
      <c r="A197" s="66">
        <v>196</v>
      </c>
      <c r="B197" s="66" t="s">
        <v>252</v>
      </c>
      <c r="C197" s="66" t="s">
        <v>253</v>
      </c>
      <c r="D197" s="66" t="s">
        <v>53</v>
      </c>
      <c r="E197" s="66" t="s">
        <v>246</v>
      </c>
      <c r="F197" s="67">
        <v>37615</v>
      </c>
      <c r="G197" s="66" t="s">
        <v>15</v>
      </c>
    </row>
    <row r="198" spans="1:7" x14ac:dyDescent="0.2">
      <c r="A198" s="66">
        <v>197</v>
      </c>
      <c r="B198" s="66" t="s">
        <v>254</v>
      </c>
      <c r="C198" s="66" t="s">
        <v>255</v>
      </c>
      <c r="D198" s="66" t="s">
        <v>53</v>
      </c>
      <c r="E198" s="66" t="s">
        <v>246</v>
      </c>
      <c r="F198" s="67">
        <v>37532</v>
      </c>
      <c r="G198" s="66" t="s">
        <v>15</v>
      </c>
    </row>
    <row r="199" spans="1:7" x14ac:dyDescent="0.2">
      <c r="A199" s="66">
        <v>198</v>
      </c>
      <c r="B199" s="66" t="s">
        <v>256</v>
      </c>
      <c r="C199" s="66" t="s">
        <v>257</v>
      </c>
      <c r="D199" s="66" t="s">
        <v>53</v>
      </c>
      <c r="E199" s="66" t="s">
        <v>246</v>
      </c>
      <c r="F199" s="67">
        <v>38180</v>
      </c>
      <c r="G199" s="66" t="s">
        <v>15</v>
      </c>
    </row>
    <row r="200" spans="1:7" x14ac:dyDescent="0.2">
      <c r="A200" s="66">
        <v>199</v>
      </c>
      <c r="B200" s="66" t="s">
        <v>258</v>
      </c>
      <c r="C200" s="66" t="s">
        <v>249</v>
      </c>
      <c r="D200" s="66" t="s">
        <v>53</v>
      </c>
      <c r="E200" s="66" t="s">
        <v>259</v>
      </c>
      <c r="F200" s="67">
        <v>36877</v>
      </c>
      <c r="G200" s="66" t="s">
        <v>15</v>
      </c>
    </row>
    <row r="201" spans="1:7" x14ac:dyDescent="0.2">
      <c r="A201" s="66">
        <v>200</v>
      </c>
      <c r="B201" s="66" t="s">
        <v>260</v>
      </c>
      <c r="C201" s="66" t="s">
        <v>261</v>
      </c>
      <c r="D201" s="66" t="s">
        <v>53</v>
      </c>
      <c r="E201" s="66" t="s">
        <v>259</v>
      </c>
      <c r="F201" s="67">
        <v>37309</v>
      </c>
      <c r="G201" s="66" t="s">
        <v>15</v>
      </c>
    </row>
    <row r="202" spans="1:7" x14ac:dyDescent="0.2">
      <c r="A202" s="66">
        <v>201</v>
      </c>
      <c r="B202" s="66" t="s">
        <v>64</v>
      </c>
      <c r="C202" s="66" t="s">
        <v>262</v>
      </c>
      <c r="D202" s="66" t="s">
        <v>53</v>
      </c>
      <c r="E202" s="66" t="s">
        <v>259</v>
      </c>
      <c r="F202" s="67">
        <v>37056</v>
      </c>
      <c r="G202" s="66" t="s">
        <v>15</v>
      </c>
    </row>
    <row r="203" spans="1:7" x14ac:dyDescent="0.2">
      <c r="A203" s="66">
        <v>202</v>
      </c>
      <c r="B203" s="66" t="s">
        <v>263</v>
      </c>
      <c r="C203" s="66" t="s">
        <v>264</v>
      </c>
      <c r="D203" s="66" t="s">
        <v>53</v>
      </c>
      <c r="E203" s="66" t="s">
        <v>259</v>
      </c>
      <c r="F203" s="67">
        <v>37097</v>
      </c>
      <c r="G203" s="66" t="s">
        <v>15</v>
      </c>
    </row>
    <row r="204" spans="1:7" x14ac:dyDescent="0.2">
      <c r="A204" s="66">
        <v>203</v>
      </c>
      <c r="B204" s="66" t="s">
        <v>109</v>
      </c>
      <c r="C204" s="66" t="s">
        <v>265</v>
      </c>
      <c r="D204" s="66" t="s">
        <v>53</v>
      </c>
      <c r="E204" s="66" t="s">
        <v>246</v>
      </c>
      <c r="F204" s="67">
        <v>37314</v>
      </c>
      <c r="G204" s="66" t="s">
        <v>15</v>
      </c>
    </row>
    <row r="205" spans="1:7" x14ac:dyDescent="0.2">
      <c r="A205" s="66">
        <v>204</v>
      </c>
      <c r="B205" s="66" t="s">
        <v>87</v>
      </c>
      <c r="C205" s="66" t="s">
        <v>266</v>
      </c>
      <c r="D205" s="66" t="s">
        <v>53</v>
      </c>
      <c r="E205" s="66" t="s">
        <v>259</v>
      </c>
      <c r="F205" s="67">
        <v>37350</v>
      </c>
      <c r="G205" s="66" t="s">
        <v>15</v>
      </c>
    </row>
    <row r="206" spans="1:7" x14ac:dyDescent="0.2">
      <c r="A206" s="66">
        <v>205</v>
      </c>
      <c r="B206" s="66" t="s">
        <v>267</v>
      </c>
      <c r="C206" s="66" t="s">
        <v>268</v>
      </c>
      <c r="D206" s="66" t="s">
        <v>47</v>
      </c>
      <c r="E206" s="66" t="s">
        <v>269</v>
      </c>
      <c r="F206" s="67">
        <v>39175</v>
      </c>
      <c r="G206" s="66" t="s">
        <v>15</v>
      </c>
    </row>
    <row r="207" spans="1:7" x14ac:dyDescent="0.2">
      <c r="A207" s="66">
        <v>206</v>
      </c>
      <c r="B207" s="66" t="s">
        <v>270</v>
      </c>
      <c r="C207" s="66" t="s">
        <v>271</v>
      </c>
      <c r="D207" s="66" t="s">
        <v>47</v>
      </c>
      <c r="E207" s="66" t="s">
        <v>269</v>
      </c>
      <c r="F207" s="67">
        <v>39086</v>
      </c>
      <c r="G207" s="66" t="s">
        <v>15</v>
      </c>
    </row>
    <row r="208" spans="1:7" x14ac:dyDescent="0.2">
      <c r="A208" s="66">
        <v>207</v>
      </c>
      <c r="B208" s="66" t="s">
        <v>162</v>
      </c>
      <c r="C208" s="66" t="s">
        <v>272</v>
      </c>
      <c r="D208" s="66" t="s">
        <v>47</v>
      </c>
      <c r="E208" s="66" t="s">
        <v>269</v>
      </c>
      <c r="F208" s="67">
        <v>39406</v>
      </c>
      <c r="G208" s="66" t="s">
        <v>15</v>
      </c>
    </row>
    <row r="209" spans="1:7" x14ac:dyDescent="0.2">
      <c r="A209" s="66">
        <v>208</v>
      </c>
      <c r="B209" s="66" t="s">
        <v>273</v>
      </c>
      <c r="C209" s="66" t="s">
        <v>274</v>
      </c>
      <c r="D209" s="66" t="s">
        <v>47</v>
      </c>
      <c r="E209" s="66" t="s">
        <v>269</v>
      </c>
      <c r="F209" s="67">
        <v>39186</v>
      </c>
      <c r="G209" s="66" t="s">
        <v>15</v>
      </c>
    </row>
    <row r="210" spans="1:7" x14ac:dyDescent="0.2">
      <c r="A210" s="66">
        <v>209</v>
      </c>
      <c r="B210" s="66" t="s">
        <v>275</v>
      </c>
      <c r="C210" s="66" t="s">
        <v>276</v>
      </c>
      <c r="D210" s="66" t="s">
        <v>47</v>
      </c>
      <c r="E210" s="66" t="s">
        <v>269</v>
      </c>
      <c r="F210" s="67">
        <v>39548</v>
      </c>
      <c r="G210" s="66" t="s">
        <v>15</v>
      </c>
    </row>
    <row r="211" spans="1:7" x14ac:dyDescent="0.2">
      <c r="A211" s="66">
        <v>210</v>
      </c>
      <c r="B211" s="66" t="s">
        <v>277</v>
      </c>
      <c r="C211" s="66" t="s">
        <v>278</v>
      </c>
      <c r="D211" s="66" t="s">
        <v>47</v>
      </c>
      <c r="E211" s="66" t="s">
        <v>269</v>
      </c>
      <c r="F211" s="67">
        <v>39135</v>
      </c>
      <c r="G211" s="66" t="s">
        <v>15</v>
      </c>
    </row>
    <row r="212" spans="1:7" x14ac:dyDescent="0.2">
      <c r="A212" s="66">
        <v>211</v>
      </c>
      <c r="B212" s="66" t="s">
        <v>270</v>
      </c>
      <c r="C212" s="66" t="s">
        <v>239</v>
      </c>
      <c r="D212" s="66" t="s">
        <v>47</v>
      </c>
      <c r="E212" s="66" t="s">
        <v>269</v>
      </c>
      <c r="F212" s="67">
        <v>39346</v>
      </c>
      <c r="G212" s="66" t="s">
        <v>15</v>
      </c>
    </row>
    <row r="213" spans="1:7" x14ac:dyDescent="0.2">
      <c r="A213" s="66">
        <v>212</v>
      </c>
      <c r="B213" s="66" t="s">
        <v>279</v>
      </c>
      <c r="C213" s="66" t="s">
        <v>280</v>
      </c>
      <c r="D213" s="66" t="s">
        <v>47</v>
      </c>
      <c r="E213" s="66" t="s">
        <v>269</v>
      </c>
      <c r="F213" s="67">
        <v>39332</v>
      </c>
      <c r="G213" s="66" t="s">
        <v>15</v>
      </c>
    </row>
    <row r="214" spans="1:7" x14ac:dyDescent="0.2">
      <c r="A214" s="66">
        <v>213</v>
      </c>
      <c r="B214" s="66" t="s">
        <v>281</v>
      </c>
      <c r="C214" s="66" t="s">
        <v>282</v>
      </c>
      <c r="D214" s="66" t="s">
        <v>47</v>
      </c>
      <c r="E214" s="66" t="s">
        <v>283</v>
      </c>
      <c r="F214" s="67">
        <v>38473</v>
      </c>
      <c r="G214" s="66" t="s">
        <v>15</v>
      </c>
    </row>
    <row r="215" spans="1:7" x14ac:dyDescent="0.2">
      <c r="A215" s="66">
        <v>214</v>
      </c>
      <c r="B215" s="66" t="s">
        <v>284</v>
      </c>
      <c r="C215" s="66" t="s">
        <v>285</v>
      </c>
      <c r="D215" s="66" t="s">
        <v>47</v>
      </c>
      <c r="E215" s="66" t="s">
        <v>283</v>
      </c>
      <c r="F215" s="67">
        <v>38392</v>
      </c>
      <c r="G215" s="66" t="s">
        <v>15</v>
      </c>
    </row>
    <row r="216" spans="1:7" x14ac:dyDescent="0.2">
      <c r="A216" s="66">
        <v>215</v>
      </c>
      <c r="B216" s="66" t="s">
        <v>286</v>
      </c>
      <c r="C216" s="66" t="s">
        <v>232</v>
      </c>
      <c r="D216" s="66" t="s">
        <v>47</v>
      </c>
      <c r="E216" s="66" t="s">
        <v>283</v>
      </c>
      <c r="F216" s="67">
        <v>38950</v>
      </c>
      <c r="G216" s="66" t="s">
        <v>15</v>
      </c>
    </row>
    <row r="217" spans="1:7" x14ac:dyDescent="0.2">
      <c r="A217" s="66">
        <v>216</v>
      </c>
      <c r="B217" s="66" t="s">
        <v>287</v>
      </c>
      <c r="C217" s="66" t="s">
        <v>288</v>
      </c>
      <c r="D217" s="66" t="s">
        <v>47</v>
      </c>
      <c r="E217" s="66" t="s">
        <v>283</v>
      </c>
      <c r="F217" s="67">
        <v>38398</v>
      </c>
      <c r="G217" s="66" t="s">
        <v>15</v>
      </c>
    </row>
    <row r="218" spans="1:7" x14ac:dyDescent="0.2">
      <c r="A218" s="66">
        <v>217</v>
      </c>
      <c r="B218" s="66" t="s">
        <v>183</v>
      </c>
      <c r="C218" s="66" t="s">
        <v>289</v>
      </c>
      <c r="D218" s="66" t="s">
        <v>47</v>
      </c>
      <c r="E218" s="66" t="s">
        <v>283</v>
      </c>
      <c r="F218" s="67">
        <v>38483</v>
      </c>
      <c r="G218" s="66" t="s">
        <v>15</v>
      </c>
    </row>
    <row r="219" spans="1:7" x14ac:dyDescent="0.2">
      <c r="A219" s="66">
        <v>218</v>
      </c>
      <c r="B219" s="66" t="s">
        <v>290</v>
      </c>
      <c r="C219" s="66" t="s">
        <v>247</v>
      </c>
      <c r="D219" s="66" t="s">
        <v>47</v>
      </c>
      <c r="E219" s="66" t="s">
        <v>283</v>
      </c>
      <c r="F219" s="67">
        <v>38757</v>
      </c>
      <c r="G219" s="66" t="s">
        <v>15</v>
      </c>
    </row>
    <row r="220" spans="1:7" x14ac:dyDescent="0.2">
      <c r="A220" s="66">
        <v>219</v>
      </c>
      <c r="B220" s="66" t="s">
        <v>179</v>
      </c>
      <c r="C220" s="66" t="s">
        <v>291</v>
      </c>
      <c r="D220" s="66" t="s">
        <v>47</v>
      </c>
      <c r="E220" s="66" t="s">
        <v>283</v>
      </c>
      <c r="F220" s="67">
        <v>38266</v>
      </c>
      <c r="G220" s="66" t="s">
        <v>15</v>
      </c>
    </row>
    <row r="221" spans="1:7" x14ac:dyDescent="0.2">
      <c r="A221" s="66">
        <v>220</v>
      </c>
      <c r="B221" s="66" t="s">
        <v>292</v>
      </c>
      <c r="C221" s="66" t="s">
        <v>293</v>
      </c>
      <c r="D221" s="66" t="s">
        <v>47</v>
      </c>
      <c r="E221" s="66" t="s">
        <v>283</v>
      </c>
      <c r="F221" s="67">
        <v>38272</v>
      </c>
      <c r="G221" s="66" t="s">
        <v>15</v>
      </c>
    </row>
    <row r="222" spans="1:7" x14ac:dyDescent="0.2">
      <c r="A222" s="66">
        <v>221</v>
      </c>
      <c r="B222" s="66" t="s">
        <v>154</v>
      </c>
      <c r="C222" s="66" t="s">
        <v>294</v>
      </c>
      <c r="D222" s="66" t="s">
        <v>47</v>
      </c>
      <c r="E222" s="66" t="s">
        <v>283</v>
      </c>
      <c r="F222" s="67">
        <v>38847</v>
      </c>
      <c r="G222" s="66" t="s">
        <v>15</v>
      </c>
    </row>
    <row r="223" spans="1:7" x14ac:dyDescent="0.2">
      <c r="A223" s="66">
        <v>222</v>
      </c>
      <c r="B223" s="66" t="s">
        <v>154</v>
      </c>
      <c r="C223" s="66" t="s">
        <v>295</v>
      </c>
      <c r="D223" s="66" t="s">
        <v>47</v>
      </c>
      <c r="E223" s="66" t="s">
        <v>283</v>
      </c>
      <c r="F223" s="67">
        <v>38783</v>
      </c>
      <c r="G223" s="66" t="s">
        <v>15</v>
      </c>
    </row>
    <row r="224" spans="1:7" x14ac:dyDescent="0.2">
      <c r="A224" s="66">
        <v>223</v>
      </c>
      <c r="B224" s="66" t="s">
        <v>296</v>
      </c>
      <c r="C224" s="66" t="s">
        <v>297</v>
      </c>
      <c r="D224" s="66" t="s">
        <v>47</v>
      </c>
      <c r="E224" s="66" t="s">
        <v>283</v>
      </c>
      <c r="F224" s="67">
        <v>38344</v>
      </c>
      <c r="G224" s="66" t="s">
        <v>15</v>
      </c>
    </row>
    <row r="225" spans="1:7" x14ac:dyDescent="0.2">
      <c r="A225" s="66">
        <v>224</v>
      </c>
      <c r="B225" s="66" t="s">
        <v>298</v>
      </c>
      <c r="C225" s="66" t="s">
        <v>299</v>
      </c>
      <c r="D225" s="66" t="s">
        <v>47</v>
      </c>
      <c r="E225" s="66" t="s">
        <v>283</v>
      </c>
      <c r="F225" s="67">
        <v>38540</v>
      </c>
      <c r="G225" s="66" t="s">
        <v>15</v>
      </c>
    </row>
    <row r="226" spans="1:7" x14ac:dyDescent="0.2">
      <c r="A226" s="66">
        <v>225</v>
      </c>
      <c r="B226" s="66" t="s">
        <v>300</v>
      </c>
      <c r="C226" s="66" t="s">
        <v>301</v>
      </c>
      <c r="D226" s="66" t="s">
        <v>47</v>
      </c>
      <c r="E226" s="66" t="s">
        <v>283</v>
      </c>
      <c r="F226" s="67">
        <v>38241</v>
      </c>
      <c r="G226" s="66" t="s">
        <v>15</v>
      </c>
    </row>
    <row r="227" spans="1:7" x14ac:dyDescent="0.2">
      <c r="A227" s="66">
        <v>226</v>
      </c>
      <c r="B227" s="66" t="s">
        <v>302</v>
      </c>
      <c r="C227" s="66" t="s">
        <v>303</v>
      </c>
      <c r="D227" s="66" t="s">
        <v>47</v>
      </c>
      <c r="E227" s="66" t="s">
        <v>283</v>
      </c>
      <c r="F227" s="67">
        <v>38846</v>
      </c>
      <c r="G227" s="66" t="s">
        <v>15</v>
      </c>
    </row>
    <row r="228" spans="1:7" x14ac:dyDescent="0.2">
      <c r="A228" s="66">
        <v>227</v>
      </c>
      <c r="B228" s="66" t="s">
        <v>275</v>
      </c>
      <c r="C228" s="66" t="s">
        <v>304</v>
      </c>
      <c r="D228" s="66" t="s">
        <v>47</v>
      </c>
      <c r="E228" s="66" t="s">
        <v>283</v>
      </c>
      <c r="F228" s="67">
        <v>38404</v>
      </c>
      <c r="G228" s="66" t="s">
        <v>15</v>
      </c>
    </row>
    <row r="229" spans="1:7" x14ac:dyDescent="0.2">
      <c r="A229" s="66">
        <v>228</v>
      </c>
      <c r="B229" s="66" t="s">
        <v>275</v>
      </c>
      <c r="C229" s="66" t="s">
        <v>305</v>
      </c>
      <c r="D229" s="66" t="s">
        <v>47</v>
      </c>
      <c r="E229" s="66" t="s">
        <v>306</v>
      </c>
      <c r="F229" s="67">
        <v>37949</v>
      </c>
      <c r="G229" s="66" t="s">
        <v>15</v>
      </c>
    </row>
    <row r="230" spans="1:7" x14ac:dyDescent="0.2">
      <c r="A230" s="66">
        <v>229</v>
      </c>
      <c r="B230" s="66" t="s">
        <v>307</v>
      </c>
      <c r="C230" s="66" t="s">
        <v>221</v>
      </c>
      <c r="D230" s="66" t="s">
        <v>47</v>
      </c>
      <c r="E230" s="66" t="s">
        <v>306</v>
      </c>
      <c r="F230" s="67">
        <v>37990</v>
      </c>
      <c r="G230" s="66" t="s">
        <v>15</v>
      </c>
    </row>
    <row r="231" spans="1:7" x14ac:dyDescent="0.2">
      <c r="A231" s="66">
        <v>230</v>
      </c>
      <c r="B231" s="66" t="s">
        <v>308</v>
      </c>
      <c r="C231" s="66" t="s">
        <v>309</v>
      </c>
      <c r="D231" s="66" t="s">
        <v>47</v>
      </c>
      <c r="E231" s="66" t="s">
        <v>306</v>
      </c>
      <c r="F231" s="67">
        <v>38091</v>
      </c>
      <c r="G231" s="66" t="s">
        <v>15</v>
      </c>
    </row>
    <row r="232" spans="1:7" x14ac:dyDescent="0.2">
      <c r="A232" s="66">
        <v>231</v>
      </c>
      <c r="B232" s="66" t="s">
        <v>292</v>
      </c>
      <c r="C232" s="66" t="s">
        <v>297</v>
      </c>
      <c r="D232" s="66" t="s">
        <v>47</v>
      </c>
      <c r="E232" s="66" t="s">
        <v>306</v>
      </c>
      <c r="F232" s="67">
        <v>37777</v>
      </c>
      <c r="G232" s="66" t="s">
        <v>15</v>
      </c>
    </row>
    <row r="233" spans="1:7" x14ac:dyDescent="0.2">
      <c r="A233" s="66">
        <v>232</v>
      </c>
      <c r="B233" s="66" t="s">
        <v>310</v>
      </c>
      <c r="C233" s="66" t="s">
        <v>118</v>
      </c>
      <c r="D233" s="66" t="s">
        <v>47</v>
      </c>
      <c r="E233" s="66" t="s">
        <v>306</v>
      </c>
      <c r="F233" s="67">
        <v>37575</v>
      </c>
      <c r="G233" s="66" t="s">
        <v>15</v>
      </c>
    </row>
    <row r="234" spans="1:7" x14ac:dyDescent="0.2">
      <c r="A234" s="66">
        <v>233</v>
      </c>
      <c r="B234" s="66" t="s">
        <v>273</v>
      </c>
      <c r="C234" s="66" t="s">
        <v>262</v>
      </c>
      <c r="D234" s="66" t="s">
        <v>47</v>
      </c>
      <c r="E234" s="66" t="s">
        <v>306</v>
      </c>
      <c r="F234" s="67">
        <v>38028</v>
      </c>
      <c r="G234" s="66" t="s">
        <v>15</v>
      </c>
    </row>
    <row r="235" spans="1:7" x14ac:dyDescent="0.2">
      <c r="A235" s="66">
        <v>234</v>
      </c>
      <c r="B235" s="66" t="s">
        <v>311</v>
      </c>
      <c r="C235" s="66" t="s">
        <v>212</v>
      </c>
      <c r="D235" s="66" t="s">
        <v>47</v>
      </c>
      <c r="E235" s="66" t="s">
        <v>283</v>
      </c>
      <c r="F235" s="67">
        <v>38300</v>
      </c>
      <c r="G235" s="66" t="s">
        <v>15</v>
      </c>
    </row>
    <row r="236" spans="1:7" x14ac:dyDescent="0.2">
      <c r="A236" s="66">
        <v>235</v>
      </c>
      <c r="B236" s="66" t="s">
        <v>312</v>
      </c>
      <c r="C236" s="66" t="s">
        <v>313</v>
      </c>
      <c r="D236" s="66" t="s">
        <v>47</v>
      </c>
      <c r="E236" s="66" t="s">
        <v>306</v>
      </c>
      <c r="F236" s="67">
        <v>37998</v>
      </c>
      <c r="G236" s="66" t="s">
        <v>15</v>
      </c>
    </row>
    <row r="237" spans="1:7" x14ac:dyDescent="0.2">
      <c r="A237" s="66">
        <v>236</v>
      </c>
      <c r="B237" s="66" t="s">
        <v>314</v>
      </c>
      <c r="C237" s="66" t="s">
        <v>315</v>
      </c>
      <c r="D237" s="66" t="s">
        <v>47</v>
      </c>
      <c r="E237" s="66" t="s">
        <v>306</v>
      </c>
      <c r="F237" s="67">
        <v>37603</v>
      </c>
      <c r="G237" s="66" t="s">
        <v>15</v>
      </c>
    </row>
    <row r="238" spans="1:7" x14ac:dyDescent="0.2">
      <c r="A238" s="66">
        <v>237</v>
      </c>
      <c r="B238" s="66" t="s">
        <v>316</v>
      </c>
      <c r="C238" s="66" t="s">
        <v>271</v>
      </c>
      <c r="D238" s="66" t="s">
        <v>47</v>
      </c>
      <c r="E238" s="66" t="s">
        <v>306</v>
      </c>
      <c r="F238" s="67">
        <v>37849</v>
      </c>
      <c r="G238" s="66" t="s">
        <v>15</v>
      </c>
    </row>
    <row r="239" spans="1:7" x14ac:dyDescent="0.2">
      <c r="A239" s="66">
        <v>238</v>
      </c>
      <c r="B239" s="66" t="s">
        <v>317</v>
      </c>
      <c r="C239" s="66" t="s">
        <v>318</v>
      </c>
      <c r="D239" s="66" t="s">
        <v>47</v>
      </c>
      <c r="E239" s="66" t="s">
        <v>269</v>
      </c>
      <c r="F239" s="67">
        <v>39225</v>
      </c>
      <c r="G239" s="66" t="s">
        <v>15</v>
      </c>
    </row>
    <row r="240" spans="1:7" x14ac:dyDescent="0.2">
      <c r="A240" s="66">
        <v>239</v>
      </c>
      <c r="B240" s="66" t="s">
        <v>179</v>
      </c>
      <c r="C240" s="66" t="s">
        <v>319</v>
      </c>
      <c r="D240" s="66" t="s">
        <v>47</v>
      </c>
      <c r="E240" s="66" t="s">
        <v>320</v>
      </c>
      <c r="F240" s="67">
        <v>37050</v>
      </c>
      <c r="G240" s="66" t="s">
        <v>15</v>
      </c>
    </row>
    <row r="241" spans="1:7" x14ac:dyDescent="0.2">
      <c r="A241" s="66">
        <v>240</v>
      </c>
      <c r="B241" s="66" t="s">
        <v>273</v>
      </c>
      <c r="C241" s="66" t="s">
        <v>321</v>
      </c>
      <c r="D241" s="66" t="s">
        <v>47</v>
      </c>
      <c r="E241" s="66" t="s">
        <v>320</v>
      </c>
      <c r="F241" s="67">
        <v>37477</v>
      </c>
      <c r="G241" s="66" t="s">
        <v>15</v>
      </c>
    </row>
    <row r="242" spans="1:7" x14ac:dyDescent="0.2">
      <c r="A242" s="66">
        <v>241</v>
      </c>
      <c r="B242" s="66" t="s">
        <v>322</v>
      </c>
      <c r="C242" s="66" t="s">
        <v>323</v>
      </c>
      <c r="D242" s="66" t="s">
        <v>53</v>
      </c>
      <c r="E242" s="66" t="s">
        <v>215</v>
      </c>
      <c r="F242" s="67">
        <v>38295</v>
      </c>
      <c r="G242" s="66" t="s">
        <v>15</v>
      </c>
    </row>
    <row r="243" spans="1:7" x14ac:dyDescent="0.2">
      <c r="A243" s="66">
        <v>242</v>
      </c>
      <c r="B243" s="66" t="s">
        <v>324</v>
      </c>
      <c r="C243" s="66" t="s">
        <v>325</v>
      </c>
      <c r="D243" s="66" t="s">
        <v>53</v>
      </c>
      <c r="E243" s="66" t="s">
        <v>215</v>
      </c>
      <c r="F243" s="67">
        <v>38787</v>
      </c>
      <c r="G243" s="66" t="s">
        <v>15</v>
      </c>
    </row>
    <row r="244" spans="1:7" x14ac:dyDescent="0.2">
      <c r="A244" s="66">
        <v>243</v>
      </c>
      <c r="B244" s="66" t="s">
        <v>326</v>
      </c>
      <c r="C244" s="66" t="s">
        <v>327</v>
      </c>
      <c r="D244" s="66" t="s">
        <v>47</v>
      </c>
      <c r="E244" s="66" t="s">
        <v>269</v>
      </c>
      <c r="F244" s="67">
        <v>39057</v>
      </c>
      <c r="G244" s="66" t="s">
        <v>15</v>
      </c>
    </row>
    <row r="245" spans="1:7" x14ac:dyDescent="0.2">
      <c r="A245" s="66">
        <v>244</v>
      </c>
      <c r="B245" s="66" t="s">
        <v>93</v>
      </c>
      <c r="C245" s="66" t="s">
        <v>328</v>
      </c>
      <c r="D245" s="66" t="s">
        <v>53</v>
      </c>
      <c r="E245" s="66" t="s">
        <v>259</v>
      </c>
      <c r="F245" s="67">
        <v>36948</v>
      </c>
      <c r="G245" s="66" t="s">
        <v>15</v>
      </c>
    </row>
    <row r="246" spans="1:7" x14ac:dyDescent="0.2">
      <c r="A246" s="66">
        <v>245</v>
      </c>
      <c r="B246" s="66" t="s">
        <v>213</v>
      </c>
      <c r="C246" s="66" t="s">
        <v>219</v>
      </c>
      <c r="D246" s="66" t="s">
        <v>53</v>
      </c>
      <c r="E246" s="66" t="s">
        <v>246</v>
      </c>
      <c r="F246" s="67">
        <v>37817</v>
      </c>
      <c r="G246" s="66" t="s">
        <v>15</v>
      </c>
    </row>
    <row r="247" spans="1:7" x14ac:dyDescent="0.2">
      <c r="A247" s="66">
        <v>246</v>
      </c>
      <c r="B247" s="66" t="s">
        <v>329</v>
      </c>
      <c r="C247" s="66" t="s">
        <v>78</v>
      </c>
      <c r="D247" s="66" t="s">
        <v>47</v>
      </c>
      <c r="E247" s="66" t="s">
        <v>269</v>
      </c>
      <c r="F247" s="67">
        <v>39086</v>
      </c>
      <c r="G247" s="66" t="s">
        <v>15</v>
      </c>
    </row>
    <row r="248" spans="1:7" x14ac:dyDescent="0.2">
      <c r="A248" s="66">
        <v>247</v>
      </c>
      <c r="B248" s="66" t="s">
        <v>330</v>
      </c>
      <c r="C248" s="66" t="s">
        <v>78</v>
      </c>
      <c r="D248" s="66" t="s">
        <v>47</v>
      </c>
      <c r="E248" s="66" t="s">
        <v>306</v>
      </c>
      <c r="F248" s="67">
        <v>38019</v>
      </c>
      <c r="G248" s="66" t="s">
        <v>15</v>
      </c>
    </row>
    <row r="249" spans="1:7" x14ac:dyDescent="0.2">
      <c r="A249" s="66">
        <v>248</v>
      </c>
      <c r="B249" s="66" t="s">
        <v>331</v>
      </c>
      <c r="C249" s="66" t="s">
        <v>332</v>
      </c>
      <c r="D249" s="66" t="s">
        <v>47</v>
      </c>
      <c r="E249" s="66" t="s">
        <v>283</v>
      </c>
      <c r="F249" s="67">
        <v>38796</v>
      </c>
      <c r="G249" s="66" t="s">
        <v>15</v>
      </c>
    </row>
    <row r="250" spans="1:7" x14ac:dyDescent="0.2">
      <c r="A250" s="66">
        <v>249</v>
      </c>
      <c r="B250" s="66" t="s">
        <v>162</v>
      </c>
      <c r="C250" s="66" t="s">
        <v>333</v>
      </c>
      <c r="D250" s="66" t="s">
        <v>47</v>
      </c>
      <c r="E250" s="66" t="s">
        <v>269</v>
      </c>
      <c r="F250" s="67">
        <v>39217</v>
      </c>
      <c r="G250" s="66" t="s">
        <v>15</v>
      </c>
    </row>
    <row r="251" spans="1:7" x14ac:dyDescent="0.2">
      <c r="A251" s="66">
        <v>250</v>
      </c>
      <c r="B251" s="66" t="s">
        <v>334</v>
      </c>
      <c r="C251" s="66" t="s">
        <v>335</v>
      </c>
      <c r="D251" s="66" t="s">
        <v>47</v>
      </c>
      <c r="E251" s="66" t="s">
        <v>269</v>
      </c>
      <c r="F251" s="67">
        <v>39081</v>
      </c>
      <c r="G251" s="66" t="s">
        <v>15</v>
      </c>
    </row>
    <row r="252" spans="1:7" x14ac:dyDescent="0.2">
      <c r="A252" s="66">
        <v>251</v>
      </c>
      <c r="B252" s="66" t="s">
        <v>160</v>
      </c>
      <c r="C252" s="66" t="s">
        <v>336</v>
      </c>
      <c r="D252" s="66" t="s">
        <v>47</v>
      </c>
      <c r="E252" s="66" t="s">
        <v>306</v>
      </c>
      <c r="F252" s="67">
        <v>37936</v>
      </c>
      <c r="G252" s="66" t="s">
        <v>15</v>
      </c>
    </row>
    <row r="253" spans="1:7" x14ac:dyDescent="0.2">
      <c r="A253" s="66">
        <v>252</v>
      </c>
      <c r="B253" s="66"/>
      <c r="C253" s="66"/>
      <c r="D253" s="66"/>
      <c r="E253" s="66"/>
      <c r="F253" s="67"/>
      <c r="G253" s="66" t="s">
        <v>15</v>
      </c>
    </row>
    <row r="254" spans="1:7" x14ac:dyDescent="0.2">
      <c r="A254" s="66">
        <v>253</v>
      </c>
      <c r="B254" s="66" t="s">
        <v>438</v>
      </c>
      <c r="C254" s="66" t="s">
        <v>854</v>
      </c>
      <c r="D254" s="66" t="s">
        <v>47</v>
      </c>
      <c r="E254" s="66" t="s">
        <v>283</v>
      </c>
      <c r="F254" s="67">
        <v>37886</v>
      </c>
      <c r="G254" s="66" t="s">
        <v>15</v>
      </c>
    </row>
    <row r="255" spans="1:7" x14ac:dyDescent="0.2">
      <c r="A255" s="66">
        <v>254</v>
      </c>
      <c r="B255" s="66" t="s">
        <v>855</v>
      </c>
      <c r="C255" s="66" t="s">
        <v>856</v>
      </c>
      <c r="D255" s="66" t="s">
        <v>53</v>
      </c>
      <c r="E255" s="66" t="s">
        <v>215</v>
      </c>
      <c r="F255" s="67">
        <v>38657</v>
      </c>
      <c r="G255" s="66" t="s">
        <v>15</v>
      </c>
    </row>
    <row r="256" spans="1:7" x14ac:dyDescent="0.2">
      <c r="A256" s="66">
        <v>255</v>
      </c>
      <c r="B256" s="66" t="s">
        <v>857</v>
      </c>
      <c r="C256" s="66" t="s">
        <v>858</v>
      </c>
      <c r="D256" s="66" t="s">
        <v>47</v>
      </c>
      <c r="E256" s="66" t="s">
        <v>269</v>
      </c>
      <c r="F256" s="67">
        <v>39119</v>
      </c>
      <c r="G256" s="66" t="s">
        <v>15</v>
      </c>
    </row>
    <row r="257" spans="1:7" x14ac:dyDescent="0.2">
      <c r="A257" s="66">
        <v>256</v>
      </c>
      <c r="B257" s="66" t="s">
        <v>540</v>
      </c>
      <c r="C257" s="66" t="s">
        <v>858</v>
      </c>
      <c r="D257" s="66" t="s">
        <v>47</v>
      </c>
      <c r="E257" s="66" t="s">
        <v>269</v>
      </c>
      <c r="F257" s="67">
        <v>39629</v>
      </c>
      <c r="G257" s="66" t="s">
        <v>15</v>
      </c>
    </row>
    <row r="258" spans="1:7" x14ac:dyDescent="0.2">
      <c r="A258" s="66">
        <v>257</v>
      </c>
      <c r="B258" s="66" t="s">
        <v>859</v>
      </c>
      <c r="C258" s="66" t="s">
        <v>860</v>
      </c>
      <c r="D258" s="66" t="s">
        <v>53</v>
      </c>
      <c r="E258" s="66" t="s">
        <v>215</v>
      </c>
      <c r="F258" s="67">
        <v>38897</v>
      </c>
      <c r="G258" s="66" t="s">
        <v>15</v>
      </c>
    </row>
    <row r="259" spans="1:7" x14ac:dyDescent="0.2">
      <c r="A259" s="66">
        <v>258</v>
      </c>
      <c r="B259" s="66" t="s">
        <v>571</v>
      </c>
      <c r="C259" s="66" t="s">
        <v>861</v>
      </c>
      <c r="D259" s="66" t="s">
        <v>47</v>
      </c>
      <c r="E259" s="66" t="s">
        <v>283</v>
      </c>
      <c r="F259" s="67">
        <v>38933</v>
      </c>
      <c r="G259" s="66" t="s">
        <v>15</v>
      </c>
    </row>
    <row r="260" spans="1:7" x14ac:dyDescent="0.2">
      <c r="A260" s="66">
        <v>259</v>
      </c>
      <c r="B260" s="66" t="s">
        <v>862</v>
      </c>
      <c r="C260" s="66" t="s">
        <v>337</v>
      </c>
      <c r="D260" s="66" t="s">
        <v>47</v>
      </c>
      <c r="E260" s="66" t="s">
        <v>283</v>
      </c>
      <c r="F260" s="67">
        <v>38405</v>
      </c>
      <c r="G260" s="66" t="s">
        <v>15</v>
      </c>
    </row>
    <row r="261" spans="1:7" x14ac:dyDescent="0.2">
      <c r="A261" s="66">
        <v>260</v>
      </c>
      <c r="B261" s="66" t="s">
        <v>863</v>
      </c>
      <c r="C261" s="66" t="s">
        <v>864</v>
      </c>
      <c r="D261" s="66" t="s">
        <v>53</v>
      </c>
      <c r="E261" s="66" t="s">
        <v>246</v>
      </c>
      <c r="F261" s="67">
        <v>37882</v>
      </c>
      <c r="G261" s="66" t="s">
        <v>15</v>
      </c>
    </row>
    <row r="262" spans="1:7" x14ac:dyDescent="0.2">
      <c r="A262" s="66">
        <v>261</v>
      </c>
      <c r="B262" s="66" t="s">
        <v>229</v>
      </c>
      <c r="C262" s="66" t="s">
        <v>865</v>
      </c>
      <c r="D262" s="66" t="s">
        <v>53</v>
      </c>
      <c r="E262" s="66" t="s">
        <v>259</v>
      </c>
      <c r="F262" s="67">
        <v>37434</v>
      </c>
      <c r="G262" s="66" t="s">
        <v>15</v>
      </c>
    </row>
    <row r="263" spans="1:7" x14ac:dyDescent="0.2">
      <c r="A263" s="66">
        <v>262</v>
      </c>
      <c r="B263" s="66" t="s">
        <v>331</v>
      </c>
      <c r="C263" s="66" t="s">
        <v>927</v>
      </c>
      <c r="D263" s="66" t="s">
        <v>47</v>
      </c>
      <c r="E263" s="66" t="s">
        <v>306</v>
      </c>
      <c r="F263" s="67">
        <v>38070</v>
      </c>
      <c r="G263" s="66" t="s">
        <v>15</v>
      </c>
    </row>
    <row r="264" spans="1:7" x14ac:dyDescent="0.2">
      <c r="A264" s="66">
        <v>263</v>
      </c>
      <c r="B264" s="66" t="s">
        <v>928</v>
      </c>
      <c r="C264" s="66" t="s">
        <v>929</v>
      </c>
      <c r="D264" s="66" t="s">
        <v>53</v>
      </c>
      <c r="E264" s="66" t="s">
        <v>215</v>
      </c>
      <c r="F264" s="67">
        <v>38560</v>
      </c>
      <c r="G264" s="66" t="s">
        <v>15</v>
      </c>
    </row>
    <row r="265" spans="1:7" x14ac:dyDescent="0.2">
      <c r="A265" s="66">
        <v>264</v>
      </c>
      <c r="B265" s="66" t="s">
        <v>585</v>
      </c>
      <c r="C265" s="66" t="s">
        <v>151</v>
      </c>
      <c r="D265" s="66" t="s">
        <v>53</v>
      </c>
      <c r="E265" s="66" t="s">
        <v>206</v>
      </c>
      <c r="F265" s="67">
        <v>39455</v>
      </c>
      <c r="G265" s="66" t="s">
        <v>15</v>
      </c>
    </row>
    <row r="266" spans="1:7" x14ac:dyDescent="0.2">
      <c r="A266" s="66">
        <v>265</v>
      </c>
      <c r="B266" s="66" t="s">
        <v>930</v>
      </c>
      <c r="C266" s="66" t="s">
        <v>188</v>
      </c>
      <c r="D266" s="66" t="s">
        <v>47</v>
      </c>
      <c r="E266" s="66" t="s">
        <v>283</v>
      </c>
      <c r="F266" s="67">
        <v>38846</v>
      </c>
      <c r="G266" s="66" t="s">
        <v>15</v>
      </c>
    </row>
    <row r="267" spans="1:7" x14ac:dyDescent="0.2">
      <c r="A267" s="66">
        <v>266</v>
      </c>
      <c r="B267" s="66" t="s">
        <v>924</v>
      </c>
      <c r="C267" s="66" t="s">
        <v>931</v>
      </c>
      <c r="D267" s="66" t="s">
        <v>47</v>
      </c>
      <c r="E267" s="66" t="s">
        <v>283</v>
      </c>
      <c r="F267" s="67">
        <v>38492</v>
      </c>
      <c r="G267" s="66" t="s">
        <v>15</v>
      </c>
    </row>
    <row r="268" spans="1:7" x14ac:dyDescent="0.2">
      <c r="A268" s="66">
        <v>267</v>
      </c>
      <c r="B268" s="66" t="s">
        <v>932</v>
      </c>
      <c r="C268" s="66" t="s">
        <v>931</v>
      </c>
      <c r="D268" s="66" t="s">
        <v>53</v>
      </c>
      <c r="E268" s="66" t="s">
        <v>206</v>
      </c>
      <c r="F268" s="67">
        <v>38995</v>
      </c>
      <c r="G268" s="66" t="s">
        <v>15</v>
      </c>
    </row>
    <row r="269" spans="1:7" x14ac:dyDescent="0.2">
      <c r="A269" s="66">
        <v>268</v>
      </c>
      <c r="B269" s="66" t="s">
        <v>317</v>
      </c>
      <c r="C269" s="66" t="s">
        <v>856</v>
      </c>
      <c r="D269" s="66" t="s">
        <v>47</v>
      </c>
      <c r="E269" s="66" t="s">
        <v>269</v>
      </c>
      <c r="F269" s="67">
        <v>39449</v>
      </c>
      <c r="G269" s="66" t="s">
        <v>15</v>
      </c>
    </row>
    <row r="270" spans="1:7" x14ac:dyDescent="0.2">
      <c r="A270" s="66">
        <v>269</v>
      </c>
      <c r="B270" s="66" t="s">
        <v>422</v>
      </c>
      <c r="C270" s="66" t="s">
        <v>205</v>
      </c>
      <c r="D270" s="66" t="s">
        <v>53</v>
      </c>
      <c r="E270" s="66" t="s">
        <v>206</v>
      </c>
      <c r="F270" s="67">
        <v>39537</v>
      </c>
      <c r="G270" s="66" t="s">
        <v>15</v>
      </c>
    </row>
    <row r="271" spans="1:7" x14ac:dyDescent="0.2">
      <c r="A271" s="66">
        <v>270</v>
      </c>
      <c r="B271" s="66" t="s">
        <v>1104</v>
      </c>
      <c r="C271" s="66" t="s">
        <v>146</v>
      </c>
      <c r="D271" s="66" t="s">
        <v>47</v>
      </c>
      <c r="E271" s="66" t="s">
        <v>283</v>
      </c>
      <c r="F271" s="67">
        <v>38337</v>
      </c>
      <c r="G271" s="66" t="s">
        <v>15</v>
      </c>
    </row>
    <row r="272" spans="1:7" x14ac:dyDescent="0.2">
      <c r="A272" s="66">
        <v>271</v>
      </c>
      <c r="B272" s="66" t="s">
        <v>98</v>
      </c>
      <c r="C272" s="66" t="s">
        <v>933</v>
      </c>
      <c r="D272" s="66" t="s">
        <v>53</v>
      </c>
      <c r="E272" s="66" t="s">
        <v>246</v>
      </c>
      <c r="F272" s="67">
        <v>37570</v>
      </c>
      <c r="G272" s="66" t="s">
        <v>15</v>
      </c>
    </row>
    <row r="273" spans="1:7" x14ac:dyDescent="0.2">
      <c r="A273" s="66">
        <v>272</v>
      </c>
      <c r="B273" s="66" t="s">
        <v>596</v>
      </c>
      <c r="C273" s="66" t="s">
        <v>934</v>
      </c>
      <c r="D273" s="66" t="s">
        <v>53</v>
      </c>
      <c r="E273" s="66" t="s">
        <v>259</v>
      </c>
      <c r="F273" s="67">
        <v>37443</v>
      </c>
      <c r="G273" s="66" t="s">
        <v>15</v>
      </c>
    </row>
    <row r="274" spans="1:7" x14ac:dyDescent="0.2">
      <c r="A274" s="66">
        <v>273</v>
      </c>
      <c r="B274" s="66" t="s">
        <v>935</v>
      </c>
      <c r="C274" s="66" t="s">
        <v>934</v>
      </c>
      <c r="D274" s="66" t="s">
        <v>47</v>
      </c>
      <c r="E274" s="66" t="s">
        <v>283</v>
      </c>
      <c r="F274" s="67">
        <v>38260</v>
      </c>
      <c r="G274" s="66" t="s">
        <v>15</v>
      </c>
    </row>
    <row r="275" spans="1:7" x14ac:dyDescent="0.2">
      <c r="A275" s="66">
        <v>274</v>
      </c>
      <c r="B275" s="66" t="s">
        <v>113</v>
      </c>
      <c r="C275" s="66" t="s">
        <v>936</v>
      </c>
      <c r="D275" s="66" t="s">
        <v>53</v>
      </c>
      <c r="E275" s="66" t="s">
        <v>259</v>
      </c>
      <c r="F275" s="67">
        <v>37381</v>
      </c>
      <c r="G275" s="66" t="s">
        <v>15</v>
      </c>
    </row>
    <row r="276" spans="1:7" x14ac:dyDescent="0.2">
      <c r="A276" s="66">
        <v>275</v>
      </c>
      <c r="B276" s="66" t="s">
        <v>227</v>
      </c>
      <c r="C276" s="66" t="s">
        <v>936</v>
      </c>
      <c r="D276" s="66" t="s">
        <v>53</v>
      </c>
      <c r="E276" s="66" t="s">
        <v>215</v>
      </c>
      <c r="F276" s="67">
        <v>38280</v>
      </c>
      <c r="G276" s="66" t="s">
        <v>15</v>
      </c>
    </row>
    <row r="277" spans="1:7" x14ac:dyDescent="0.2">
      <c r="A277" s="66">
        <v>276</v>
      </c>
      <c r="B277" s="66" t="s">
        <v>312</v>
      </c>
      <c r="C277" s="66" t="s">
        <v>937</v>
      </c>
      <c r="D277" s="66" t="s">
        <v>47</v>
      </c>
      <c r="E277" s="66" t="s">
        <v>306</v>
      </c>
      <c r="F277" s="67">
        <v>37519</v>
      </c>
      <c r="G277" s="66" t="s">
        <v>15</v>
      </c>
    </row>
    <row r="278" spans="1:7" x14ac:dyDescent="0.2">
      <c r="A278" s="66">
        <v>277</v>
      </c>
      <c r="B278" s="66" t="s">
        <v>938</v>
      </c>
      <c r="C278" s="66" t="s">
        <v>291</v>
      </c>
      <c r="D278" s="66" t="s">
        <v>53</v>
      </c>
      <c r="E278" s="66" t="s">
        <v>246</v>
      </c>
      <c r="F278" s="67">
        <v>37529</v>
      </c>
      <c r="G278" s="66" t="s">
        <v>15</v>
      </c>
    </row>
    <row r="279" spans="1:7" x14ac:dyDescent="0.2">
      <c r="A279" s="66">
        <v>278</v>
      </c>
      <c r="B279" s="66" t="s">
        <v>121</v>
      </c>
      <c r="C279" s="66" t="s">
        <v>939</v>
      </c>
      <c r="D279" s="66" t="s">
        <v>47</v>
      </c>
      <c r="E279" s="66" t="s">
        <v>269</v>
      </c>
      <c r="F279" s="67">
        <v>39583</v>
      </c>
      <c r="G279" s="66" t="s">
        <v>15</v>
      </c>
    </row>
    <row r="280" spans="1:7" x14ac:dyDescent="0.2">
      <c r="A280" s="66">
        <v>279</v>
      </c>
      <c r="B280" s="66" t="s">
        <v>113</v>
      </c>
      <c r="C280" s="66" t="s">
        <v>940</v>
      </c>
      <c r="D280" s="66" t="s">
        <v>53</v>
      </c>
      <c r="E280" s="66" t="s">
        <v>215</v>
      </c>
      <c r="F280" s="67">
        <v>38281</v>
      </c>
      <c r="G280" s="66" t="s">
        <v>15</v>
      </c>
    </row>
    <row r="281" spans="1:7" x14ac:dyDescent="0.2">
      <c r="A281" s="66">
        <v>280</v>
      </c>
      <c r="B281" s="66" t="s">
        <v>263</v>
      </c>
      <c r="C281" s="66" t="s">
        <v>940</v>
      </c>
      <c r="D281" s="66" t="s">
        <v>53</v>
      </c>
      <c r="E281" s="66" t="s">
        <v>206</v>
      </c>
      <c r="F281" s="67">
        <v>39101</v>
      </c>
      <c r="G281" s="66" t="s">
        <v>15</v>
      </c>
    </row>
    <row r="282" spans="1:7" x14ac:dyDescent="0.2">
      <c r="A282" s="66">
        <v>281</v>
      </c>
      <c r="B282" s="66" t="s">
        <v>941</v>
      </c>
      <c r="C282" s="66" t="s">
        <v>146</v>
      </c>
      <c r="D282" s="66" t="s">
        <v>47</v>
      </c>
      <c r="E282" s="66" t="s">
        <v>283</v>
      </c>
      <c r="F282" s="67">
        <v>38337</v>
      </c>
      <c r="G282" s="66" t="s">
        <v>15</v>
      </c>
    </row>
    <row r="283" spans="1:7" x14ac:dyDescent="0.2">
      <c r="A283" s="66">
        <v>282</v>
      </c>
      <c r="B283" s="66" t="s">
        <v>942</v>
      </c>
      <c r="C283" s="66" t="s">
        <v>943</v>
      </c>
      <c r="D283" s="66" t="s">
        <v>53</v>
      </c>
      <c r="E283" s="66" t="s">
        <v>246</v>
      </c>
      <c r="F283" s="67">
        <v>37572</v>
      </c>
      <c r="G283" s="66" t="s">
        <v>15</v>
      </c>
    </row>
    <row r="284" spans="1:7" x14ac:dyDescent="0.2">
      <c r="A284" s="66">
        <v>283</v>
      </c>
      <c r="B284" s="66" t="s">
        <v>944</v>
      </c>
      <c r="C284" s="66" t="s">
        <v>945</v>
      </c>
      <c r="D284" s="66" t="s">
        <v>47</v>
      </c>
      <c r="E284" s="66" t="s">
        <v>269</v>
      </c>
      <c r="F284" s="67">
        <v>39632</v>
      </c>
      <c r="G284" s="66" t="s">
        <v>15</v>
      </c>
    </row>
    <row r="285" spans="1:7" x14ac:dyDescent="0.2">
      <c r="A285" s="66">
        <v>284</v>
      </c>
      <c r="B285" s="66" t="s">
        <v>946</v>
      </c>
      <c r="C285" s="66" t="s">
        <v>947</v>
      </c>
      <c r="D285" s="66" t="s">
        <v>47</v>
      </c>
      <c r="E285" s="66" t="s">
        <v>269</v>
      </c>
      <c r="F285" s="67">
        <v>39371</v>
      </c>
      <c r="G285" s="66" t="s">
        <v>15</v>
      </c>
    </row>
    <row r="286" spans="1:7" x14ac:dyDescent="0.2">
      <c r="A286" s="66">
        <v>285</v>
      </c>
      <c r="B286" s="66" t="s">
        <v>596</v>
      </c>
      <c r="C286" s="66" t="s">
        <v>947</v>
      </c>
      <c r="D286" s="66" t="s">
        <v>53</v>
      </c>
      <c r="E286" s="66" t="s">
        <v>215</v>
      </c>
      <c r="F286" s="67">
        <v>38684</v>
      </c>
      <c r="G286" s="66" t="s">
        <v>15</v>
      </c>
    </row>
    <row r="287" spans="1:7" x14ac:dyDescent="0.2">
      <c r="A287" s="66">
        <v>286</v>
      </c>
      <c r="B287" s="66" t="s">
        <v>948</v>
      </c>
      <c r="C287" s="66" t="s">
        <v>949</v>
      </c>
      <c r="D287" s="66" t="s">
        <v>47</v>
      </c>
      <c r="E287" s="66" t="s">
        <v>283</v>
      </c>
      <c r="F287" s="67">
        <v>38902</v>
      </c>
      <c r="G287" s="66" t="s">
        <v>15</v>
      </c>
    </row>
    <row r="288" spans="1:7" x14ac:dyDescent="0.2">
      <c r="A288" s="66">
        <v>287</v>
      </c>
      <c r="B288" s="66" t="s">
        <v>298</v>
      </c>
      <c r="C288" s="66" t="s">
        <v>78</v>
      </c>
      <c r="D288" s="66" t="s">
        <v>47</v>
      </c>
      <c r="E288" s="66" t="s">
        <v>283</v>
      </c>
      <c r="F288" s="67">
        <v>38637</v>
      </c>
      <c r="G288" s="66" t="s">
        <v>15</v>
      </c>
    </row>
    <row r="289" spans="1:7" x14ac:dyDescent="0.2">
      <c r="A289" s="66">
        <v>288</v>
      </c>
      <c r="B289" s="66" t="s">
        <v>950</v>
      </c>
      <c r="C289" s="66" t="s">
        <v>951</v>
      </c>
      <c r="D289" s="66" t="s">
        <v>53</v>
      </c>
      <c r="E289" s="66" t="s">
        <v>215</v>
      </c>
      <c r="F289" s="67">
        <v>38303</v>
      </c>
      <c r="G289" s="66" t="s">
        <v>15</v>
      </c>
    </row>
    <row r="290" spans="1:7" x14ac:dyDescent="0.2">
      <c r="A290" s="66">
        <v>289</v>
      </c>
      <c r="B290" s="66" t="s">
        <v>1105</v>
      </c>
      <c r="C290" s="66" t="s">
        <v>309</v>
      </c>
      <c r="D290" s="66" t="s">
        <v>53</v>
      </c>
      <c r="E290" s="66" t="s">
        <v>206</v>
      </c>
      <c r="F290" s="67">
        <v>39079</v>
      </c>
      <c r="G290" s="66" t="s">
        <v>15</v>
      </c>
    </row>
    <row r="291" spans="1:7" x14ac:dyDescent="0.2">
      <c r="A291" s="66">
        <v>290</v>
      </c>
      <c r="B291" s="66" t="s">
        <v>1106</v>
      </c>
      <c r="C291" s="66" t="s">
        <v>1107</v>
      </c>
      <c r="D291" s="66" t="s">
        <v>53</v>
      </c>
      <c r="E291" s="66" t="s">
        <v>1108</v>
      </c>
      <c r="F291" s="67">
        <v>38461</v>
      </c>
      <c r="G291" s="66" t="s">
        <v>15</v>
      </c>
    </row>
    <row r="292" spans="1:7" x14ac:dyDescent="0.2">
      <c r="A292" s="66">
        <v>291</v>
      </c>
      <c r="B292" s="66" t="s">
        <v>326</v>
      </c>
      <c r="C292" s="66" t="s">
        <v>1109</v>
      </c>
      <c r="D292" s="66" t="s">
        <v>47</v>
      </c>
      <c r="E292" s="66" t="s">
        <v>320</v>
      </c>
      <c r="F292" s="67">
        <v>37032</v>
      </c>
      <c r="G292" s="66" t="s">
        <v>15</v>
      </c>
    </row>
    <row r="293" spans="1:7" x14ac:dyDescent="0.2">
      <c r="A293" s="66">
        <v>292</v>
      </c>
      <c r="B293" s="66"/>
      <c r="C293" s="66"/>
      <c r="D293" s="66"/>
      <c r="E293" s="66"/>
      <c r="F293" s="67"/>
      <c r="G293" s="66" t="s">
        <v>15</v>
      </c>
    </row>
    <row r="294" spans="1:7" x14ac:dyDescent="0.2">
      <c r="A294" s="66">
        <v>293</v>
      </c>
      <c r="B294" s="66"/>
      <c r="C294" s="66"/>
      <c r="D294" s="66"/>
      <c r="E294" s="66"/>
      <c r="F294" s="67"/>
      <c r="G294" s="66" t="s">
        <v>15</v>
      </c>
    </row>
    <row r="295" spans="1:7" x14ac:dyDescent="0.2">
      <c r="A295" s="66">
        <v>294</v>
      </c>
      <c r="B295" s="66"/>
      <c r="C295" s="66"/>
      <c r="D295" s="66"/>
      <c r="E295" s="66"/>
      <c r="F295" s="67"/>
      <c r="G295" s="66" t="s">
        <v>15</v>
      </c>
    </row>
    <row r="296" spans="1:7" x14ac:dyDescent="0.2">
      <c r="A296" s="66">
        <v>295</v>
      </c>
      <c r="B296" s="66"/>
      <c r="C296" s="66"/>
      <c r="D296" s="66"/>
      <c r="E296" s="66"/>
      <c r="F296" s="67"/>
      <c r="G296" s="66" t="s">
        <v>15</v>
      </c>
    </row>
    <row r="297" spans="1:7" x14ac:dyDescent="0.2">
      <c r="A297" s="66">
        <v>296</v>
      </c>
      <c r="B297" s="66"/>
      <c r="C297" s="66"/>
      <c r="D297" s="66"/>
      <c r="E297" s="66"/>
      <c r="F297" s="67"/>
      <c r="G297" s="66" t="s">
        <v>15</v>
      </c>
    </row>
    <row r="298" spans="1:7" x14ac:dyDescent="0.2">
      <c r="A298" s="66">
        <v>297</v>
      </c>
      <c r="B298" s="66"/>
      <c r="C298" s="66"/>
      <c r="D298" s="66"/>
      <c r="E298" s="66"/>
      <c r="F298" s="67"/>
      <c r="G298" s="66" t="s">
        <v>15</v>
      </c>
    </row>
    <row r="299" spans="1:7" x14ac:dyDescent="0.2">
      <c r="A299" s="66">
        <v>298</v>
      </c>
      <c r="B299" s="66"/>
      <c r="C299" s="66"/>
      <c r="D299" s="66"/>
      <c r="E299" s="66"/>
      <c r="F299" s="67"/>
      <c r="G299" s="66" t="s">
        <v>15</v>
      </c>
    </row>
    <row r="300" spans="1:7" x14ac:dyDescent="0.2">
      <c r="A300" s="66">
        <v>299</v>
      </c>
      <c r="B300" s="66"/>
      <c r="C300" s="66"/>
      <c r="D300" s="66"/>
      <c r="E300" s="66"/>
      <c r="F300" s="67"/>
      <c r="G300" s="66" t="s">
        <v>15</v>
      </c>
    </row>
    <row r="301" spans="1:7" ht="17" thickBot="1" x14ac:dyDescent="0.25">
      <c r="A301" s="86">
        <v>300</v>
      </c>
      <c r="B301" s="86" t="s">
        <v>275</v>
      </c>
      <c r="C301" s="86" t="s">
        <v>952</v>
      </c>
      <c r="D301" s="86" t="s">
        <v>47</v>
      </c>
      <c r="E301" s="86" t="s">
        <v>61</v>
      </c>
      <c r="F301" s="87">
        <v>37949</v>
      </c>
      <c r="G301" s="68" t="s">
        <v>953</v>
      </c>
    </row>
    <row r="302" spans="1:7" x14ac:dyDescent="0.2">
      <c r="A302" s="25">
        <v>301</v>
      </c>
      <c r="B302" s="25" t="s">
        <v>338</v>
      </c>
      <c r="C302" s="25" t="s">
        <v>339</v>
      </c>
      <c r="D302" s="25" t="s">
        <v>53</v>
      </c>
      <c r="E302" s="25" t="s">
        <v>186</v>
      </c>
      <c r="F302" s="63">
        <v>39273</v>
      </c>
      <c r="G302" s="25" t="s">
        <v>16</v>
      </c>
    </row>
    <row r="303" spans="1:7" x14ac:dyDescent="0.2">
      <c r="A303" s="66">
        <v>302</v>
      </c>
      <c r="B303" s="66" t="s">
        <v>340</v>
      </c>
      <c r="C303" s="66" t="s">
        <v>341</v>
      </c>
      <c r="D303" s="66" t="s">
        <v>53</v>
      </c>
      <c r="E303" s="66" t="s">
        <v>186</v>
      </c>
      <c r="F303" s="67">
        <v>39220</v>
      </c>
      <c r="G303" s="66" t="s">
        <v>16</v>
      </c>
    </row>
    <row r="304" spans="1:7" x14ac:dyDescent="0.2">
      <c r="A304" s="66">
        <v>303</v>
      </c>
      <c r="B304" s="66" t="s">
        <v>342</v>
      </c>
      <c r="C304" s="66" t="s">
        <v>343</v>
      </c>
      <c r="D304" s="66" t="s">
        <v>53</v>
      </c>
      <c r="E304" s="66" t="s">
        <v>186</v>
      </c>
      <c r="F304" s="67">
        <v>39098</v>
      </c>
      <c r="G304" s="66" t="s">
        <v>16</v>
      </c>
    </row>
    <row r="305" spans="1:7" x14ac:dyDescent="0.2">
      <c r="A305" s="66">
        <v>304</v>
      </c>
      <c r="B305" s="66" t="s">
        <v>344</v>
      </c>
      <c r="C305" s="66" t="s">
        <v>345</v>
      </c>
      <c r="D305" s="66" t="s">
        <v>53</v>
      </c>
      <c r="E305" s="66" t="s">
        <v>97</v>
      </c>
      <c r="F305" s="67">
        <v>38561</v>
      </c>
      <c r="G305" s="66" t="s">
        <v>16</v>
      </c>
    </row>
    <row r="306" spans="1:7" x14ac:dyDescent="0.2">
      <c r="A306" s="66">
        <v>305</v>
      </c>
      <c r="B306" s="66" t="s">
        <v>346</v>
      </c>
      <c r="C306" s="66" t="s">
        <v>347</v>
      </c>
      <c r="D306" s="66" t="s">
        <v>53</v>
      </c>
      <c r="E306" s="66" t="s">
        <v>97</v>
      </c>
      <c r="F306" s="67">
        <v>38592</v>
      </c>
      <c r="G306" s="66" t="s">
        <v>16</v>
      </c>
    </row>
    <row r="307" spans="1:7" x14ac:dyDescent="0.2">
      <c r="A307" s="66">
        <v>306</v>
      </c>
      <c r="B307" s="66" t="s">
        <v>348</v>
      </c>
      <c r="C307" s="66" t="s">
        <v>339</v>
      </c>
      <c r="D307" s="66" t="s">
        <v>53</v>
      </c>
      <c r="E307" s="66" t="s">
        <v>97</v>
      </c>
      <c r="F307" s="67">
        <v>38435</v>
      </c>
      <c r="G307" s="66" t="s">
        <v>16</v>
      </c>
    </row>
    <row r="308" spans="1:7" x14ac:dyDescent="0.2">
      <c r="A308" s="66">
        <v>307</v>
      </c>
      <c r="B308" s="66" t="s">
        <v>349</v>
      </c>
      <c r="C308" s="66" t="s">
        <v>350</v>
      </c>
      <c r="D308" s="66" t="s">
        <v>53</v>
      </c>
      <c r="E308" s="66" t="s">
        <v>97</v>
      </c>
      <c r="F308" s="67">
        <v>38667</v>
      </c>
      <c r="G308" s="66" t="s">
        <v>16</v>
      </c>
    </row>
    <row r="309" spans="1:7" x14ac:dyDescent="0.2">
      <c r="A309" s="66">
        <v>308</v>
      </c>
      <c r="B309" s="66" t="s">
        <v>351</v>
      </c>
      <c r="C309" s="66" t="s">
        <v>352</v>
      </c>
      <c r="D309" s="66" t="s">
        <v>53</v>
      </c>
      <c r="E309" s="66" t="s">
        <v>97</v>
      </c>
      <c r="F309" s="67">
        <v>38832</v>
      </c>
      <c r="G309" s="66" t="s">
        <v>16</v>
      </c>
    </row>
    <row r="310" spans="1:7" x14ac:dyDescent="0.2">
      <c r="A310" s="66">
        <v>309</v>
      </c>
      <c r="B310" s="66" t="s">
        <v>353</v>
      </c>
      <c r="C310" s="66" t="s">
        <v>354</v>
      </c>
      <c r="D310" s="66" t="s">
        <v>53</v>
      </c>
      <c r="E310" s="66" t="s">
        <v>97</v>
      </c>
      <c r="F310" s="67" t="s">
        <v>355</v>
      </c>
      <c r="G310" s="66" t="s">
        <v>16</v>
      </c>
    </row>
    <row r="311" spans="1:7" x14ac:dyDescent="0.2">
      <c r="A311" s="66">
        <v>310</v>
      </c>
      <c r="B311" s="66" t="s">
        <v>356</v>
      </c>
      <c r="C311" s="66" t="s">
        <v>357</v>
      </c>
      <c r="D311" s="66" t="s">
        <v>53</v>
      </c>
      <c r="E311" s="66" t="s">
        <v>97</v>
      </c>
      <c r="F311" s="67">
        <v>38434</v>
      </c>
      <c r="G311" s="66" t="s">
        <v>16</v>
      </c>
    </row>
    <row r="312" spans="1:7" x14ac:dyDescent="0.2">
      <c r="A312" s="66">
        <v>311</v>
      </c>
      <c r="B312" s="66" t="s">
        <v>358</v>
      </c>
      <c r="C312" s="66" t="s">
        <v>359</v>
      </c>
      <c r="D312" s="66" t="s">
        <v>53</v>
      </c>
      <c r="E312" s="66" t="s">
        <v>97</v>
      </c>
      <c r="F312" s="67">
        <v>38597</v>
      </c>
      <c r="G312" s="66" t="s">
        <v>16</v>
      </c>
    </row>
    <row r="313" spans="1:7" x14ac:dyDescent="0.2">
      <c r="A313" s="66">
        <v>312</v>
      </c>
      <c r="B313" s="66" t="s">
        <v>360</v>
      </c>
      <c r="C313" s="66" t="s">
        <v>361</v>
      </c>
      <c r="D313" s="66" t="s">
        <v>53</v>
      </c>
      <c r="E313" s="66" t="s">
        <v>97</v>
      </c>
      <c r="F313" s="67">
        <v>38435</v>
      </c>
      <c r="G313" s="66" t="s">
        <v>16</v>
      </c>
    </row>
    <row r="314" spans="1:7" x14ac:dyDescent="0.2">
      <c r="A314" s="66">
        <v>313</v>
      </c>
      <c r="B314" s="66" t="s">
        <v>362</v>
      </c>
      <c r="C314" s="66" t="s">
        <v>363</v>
      </c>
      <c r="D314" s="66" t="s">
        <v>53</v>
      </c>
      <c r="E314" s="66" t="s">
        <v>97</v>
      </c>
      <c r="F314" s="67">
        <v>38498</v>
      </c>
      <c r="G314" s="66" t="s">
        <v>16</v>
      </c>
    </row>
    <row r="315" spans="1:7" x14ac:dyDescent="0.2">
      <c r="A315" s="66">
        <v>314</v>
      </c>
      <c r="B315" s="66" t="s">
        <v>364</v>
      </c>
      <c r="C315" s="66" t="s">
        <v>876</v>
      </c>
      <c r="D315" s="66" t="s">
        <v>53</v>
      </c>
      <c r="E315" s="66" t="s">
        <v>97</v>
      </c>
      <c r="F315" s="67">
        <v>38414</v>
      </c>
      <c r="G315" s="66" t="s">
        <v>16</v>
      </c>
    </row>
    <row r="316" spans="1:7" x14ac:dyDescent="0.2">
      <c r="A316" s="66">
        <v>315</v>
      </c>
      <c r="B316" s="66" t="s">
        <v>365</v>
      </c>
      <c r="C316" s="66" t="s">
        <v>366</v>
      </c>
      <c r="D316" s="66" t="s">
        <v>53</v>
      </c>
      <c r="E316" s="66" t="s">
        <v>61</v>
      </c>
      <c r="F316" s="67">
        <v>37551</v>
      </c>
      <c r="G316" s="66" t="s">
        <v>16</v>
      </c>
    </row>
    <row r="317" spans="1:7" x14ac:dyDescent="0.2">
      <c r="A317" s="66">
        <v>316</v>
      </c>
      <c r="B317" s="66" t="s">
        <v>367</v>
      </c>
      <c r="C317" s="66" t="s">
        <v>368</v>
      </c>
      <c r="D317" s="66" t="s">
        <v>53</v>
      </c>
      <c r="E317" s="66" t="s">
        <v>61</v>
      </c>
      <c r="F317" s="67"/>
      <c r="G317" s="66" t="s">
        <v>16</v>
      </c>
    </row>
    <row r="318" spans="1:7" x14ac:dyDescent="0.2">
      <c r="A318" s="66">
        <v>317</v>
      </c>
      <c r="B318" s="66" t="s">
        <v>369</v>
      </c>
      <c r="C318" s="66" t="s">
        <v>370</v>
      </c>
      <c r="D318" s="66" t="s">
        <v>53</v>
      </c>
      <c r="E318" s="66" t="s">
        <v>61</v>
      </c>
      <c r="F318" s="67">
        <v>38214</v>
      </c>
      <c r="G318" s="66" t="s">
        <v>16</v>
      </c>
    </row>
    <row r="319" spans="1:7" x14ac:dyDescent="0.2">
      <c r="A319" s="66">
        <v>318</v>
      </c>
      <c r="B319" s="66" t="s">
        <v>371</v>
      </c>
      <c r="C319" s="66" t="s">
        <v>372</v>
      </c>
      <c r="D319" s="66" t="s">
        <v>53</v>
      </c>
      <c r="E319" s="66" t="s">
        <v>61</v>
      </c>
      <c r="F319" s="67">
        <v>37538</v>
      </c>
      <c r="G319" s="66" t="s">
        <v>16</v>
      </c>
    </row>
    <row r="320" spans="1:7" x14ac:dyDescent="0.2">
      <c r="A320" s="66">
        <v>319</v>
      </c>
      <c r="B320" s="66" t="s">
        <v>373</v>
      </c>
      <c r="C320" s="66" t="s">
        <v>374</v>
      </c>
      <c r="D320" s="66" t="s">
        <v>53</v>
      </c>
      <c r="E320" s="66" t="s">
        <v>61</v>
      </c>
      <c r="F320" s="67">
        <v>38043</v>
      </c>
      <c r="G320" s="66" t="s">
        <v>16</v>
      </c>
    </row>
    <row r="321" spans="1:7" x14ac:dyDescent="0.2">
      <c r="A321" s="66">
        <v>320</v>
      </c>
      <c r="B321" s="66" t="s">
        <v>375</v>
      </c>
      <c r="C321" s="66" t="s">
        <v>352</v>
      </c>
      <c r="D321" s="66" t="s">
        <v>53</v>
      </c>
      <c r="E321" s="66" t="s">
        <v>61</v>
      </c>
      <c r="F321" s="67">
        <v>37826</v>
      </c>
      <c r="G321" s="66" t="s">
        <v>16</v>
      </c>
    </row>
    <row r="322" spans="1:7" x14ac:dyDescent="0.2">
      <c r="A322" s="66">
        <v>321</v>
      </c>
      <c r="B322" s="66" t="s">
        <v>376</v>
      </c>
      <c r="C322" s="66" t="s">
        <v>377</v>
      </c>
      <c r="D322" s="66" t="s">
        <v>53</v>
      </c>
      <c r="E322" s="66" t="s">
        <v>61</v>
      </c>
      <c r="F322" s="67">
        <v>38131</v>
      </c>
      <c r="G322" s="66" t="s">
        <v>16</v>
      </c>
    </row>
    <row r="323" spans="1:7" x14ac:dyDescent="0.2">
      <c r="A323" s="66">
        <v>322</v>
      </c>
      <c r="B323" s="66" t="s">
        <v>378</v>
      </c>
      <c r="C323" s="66" t="s">
        <v>352</v>
      </c>
      <c r="D323" s="66" t="s">
        <v>53</v>
      </c>
      <c r="E323" s="66" t="s">
        <v>61</v>
      </c>
      <c r="F323" s="67">
        <v>38009</v>
      </c>
      <c r="G323" s="66" t="s">
        <v>16</v>
      </c>
    </row>
    <row r="324" spans="1:7" x14ac:dyDescent="0.2">
      <c r="A324" s="66">
        <v>323</v>
      </c>
      <c r="B324" s="66" t="s">
        <v>379</v>
      </c>
      <c r="C324" s="66" t="s">
        <v>341</v>
      </c>
      <c r="D324" s="66" t="s">
        <v>53</v>
      </c>
      <c r="E324" s="66" t="s">
        <v>61</v>
      </c>
      <c r="F324" s="67">
        <v>37989</v>
      </c>
      <c r="G324" s="66" t="s">
        <v>16</v>
      </c>
    </row>
    <row r="325" spans="1:7" x14ac:dyDescent="0.2">
      <c r="A325" s="66">
        <v>324</v>
      </c>
      <c r="B325" s="66" t="s">
        <v>380</v>
      </c>
      <c r="C325" s="66" t="s">
        <v>381</v>
      </c>
      <c r="D325" s="66" t="s">
        <v>53</v>
      </c>
      <c r="E325" s="66" t="s">
        <v>61</v>
      </c>
      <c r="F325" s="67">
        <v>37692</v>
      </c>
      <c r="G325" s="66" t="s">
        <v>16</v>
      </c>
    </row>
    <row r="326" spans="1:7" x14ac:dyDescent="0.2">
      <c r="A326" s="66">
        <v>325</v>
      </c>
      <c r="B326" s="66" t="s">
        <v>382</v>
      </c>
      <c r="C326" s="66" t="s">
        <v>383</v>
      </c>
      <c r="D326" s="66" t="s">
        <v>53</v>
      </c>
      <c r="E326" s="66" t="s">
        <v>54</v>
      </c>
      <c r="F326" s="67">
        <v>37398</v>
      </c>
      <c r="G326" s="66" t="s">
        <v>16</v>
      </c>
    </row>
    <row r="327" spans="1:7" x14ac:dyDescent="0.2">
      <c r="A327" s="66">
        <v>326</v>
      </c>
      <c r="B327" s="66" t="s">
        <v>384</v>
      </c>
      <c r="C327" s="66" t="s">
        <v>385</v>
      </c>
      <c r="D327" s="66" t="s">
        <v>53</v>
      </c>
      <c r="E327" s="66" t="s">
        <v>54</v>
      </c>
      <c r="F327" s="67">
        <v>37330</v>
      </c>
      <c r="G327" s="66" t="s">
        <v>16</v>
      </c>
    </row>
    <row r="328" spans="1:7" x14ac:dyDescent="0.2">
      <c r="A328" s="66">
        <v>327</v>
      </c>
      <c r="B328" s="66" t="s">
        <v>386</v>
      </c>
      <c r="C328" s="66" t="s">
        <v>343</v>
      </c>
      <c r="D328" s="66" t="s">
        <v>47</v>
      </c>
      <c r="E328" s="66" t="s">
        <v>97</v>
      </c>
      <c r="F328" s="67">
        <v>38352</v>
      </c>
      <c r="G328" s="66" t="s">
        <v>16</v>
      </c>
    </row>
    <row r="329" spans="1:7" x14ac:dyDescent="0.2">
      <c r="A329" s="66">
        <v>328</v>
      </c>
      <c r="B329" s="66" t="s">
        <v>387</v>
      </c>
      <c r="C329" s="66" t="s">
        <v>383</v>
      </c>
      <c r="D329" s="66" t="s">
        <v>47</v>
      </c>
      <c r="E329" s="66" t="s">
        <v>97</v>
      </c>
      <c r="F329" s="67">
        <v>38247</v>
      </c>
      <c r="G329" s="66" t="s">
        <v>16</v>
      </c>
    </row>
    <row r="330" spans="1:7" x14ac:dyDescent="0.2">
      <c r="A330" s="66">
        <v>329</v>
      </c>
      <c r="B330" s="66" t="s">
        <v>388</v>
      </c>
      <c r="C330" s="66" t="s">
        <v>389</v>
      </c>
      <c r="D330" s="66" t="s">
        <v>47</v>
      </c>
      <c r="E330" s="66" t="s">
        <v>97</v>
      </c>
      <c r="F330" s="67">
        <v>38715</v>
      </c>
      <c r="G330" s="66" t="s">
        <v>16</v>
      </c>
    </row>
    <row r="331" spans="1:7" x14ac:dyDescent="0.2">
      <c r="A331" s="66">
        <v>330</v>
      </c>
      <c r="B331" s="66" t="s">
        <v>390</v>
      </c>
      <c r="C331" s="66" t="s">
        <v>391</v>
      </c>
      <c r="D331" s="66" t="s">
        <v>47</v>
      </c>
      <c r="E331" s="66" t="s">
        <v>97</v>
      </c>
      <c r="F331" s="67">
        <v>38406</v>
      </c>
      <c r="G331" s="66" t="s">
        <v>16</v>
      </c>
    </row>
    <row r="332" spans="1:7" x14ac:dyDescent="0.2">
      <c r="A332" s="66">
        <v>331</v>
      </c>
      <c r="B332" s="66" t="s">
        <v>392</v>
      </c>
      <c r="C332" s="66" t="s">
        <v>393</v>
      </c>
      <c r="D332" s="66" t="s">
        <v>47</v>
      </c>
      <c r="E332" s="66" t="s">
        <v>97</v>
      </c>
      <c r="F332" s="67">
        <v>38475</v>
      </c>
      <c r="G332" s="66" t="s">
        <v>16</v>
      </c>
    </row>
    <row r="333" spans="1:7" x14ac:dyDescent="0.2">
      <c r="A333" s="66">
        <v>332</v>
      </c>
      <c r="B333" s="66" t="s">
        <v>394</v>
      </c>
      <c r="C333" s="66" t="s">
        <v>383</v>
      </c>
      <c r="D333" s="66" t="s">
        <v>47</v>
      </c>
      <c r="E333" s="66" t="s">
        <v>97</v>
      </c>
      <c r="F333" s="67">
        <v>38247</v>
      </c>
      <c r="G333" s="66" t="s">
        <v>16</v>
      </c>
    </row>
    <row r="334" spans="1:7" x14ac:dyDescent="0.2">
      <c r="A334" s="66">
        <v>333</v>
      </c>
      <c r="B334" s="66" t="s">
        <v>395</v>
      </c>
      <c r="C334" s="66" t="s">
        <v>396</v>
      </c>
      <c r="D334" s="66" t="s">
        <v>47</v>
      </c>
      <c r="E334" s="66" t="s">
        <v>186</v>
      </c>
      <c r="F334" s="67">
        <v>39719</v>
      </c>
      <c r="G334" s="66" t="s">
        <v>16</v>
      </c>
    </row>
    <row r="335" spans="1:7" x14ac:dyDescent="0.2">
      <c r="A335" s="66">
        <v>334</v>
      </c>
      <c r="B335" s="66" t="s">
        <v>397</v>
      </c>
      <c r="C335" s="66" t="s">
        <v>393</v>
      </c>
      <c r="D335" s="66" t="s">
        <v>47</v>
      </c>
      <c r="E335" s="66" t="s">
        <v>186</v>
      </c>
      <c r="F335" s="67">
        <v>39682</v>
      </c>
      <c r="G335" s="66" t="s">
        <v>16</v>
      </c>
    </row>
    <row r="336" spans="1:7" x14ac:dyDescent="0.2">
      <c r="A336" s="66">
        <v>335</v>
      </c>
      <c r="B336" s="66" t="s">
        <v>398</v>
      </c>
      <c r="C336" s="66" t="s">
        <v>399</v>
      </c>
      <c r="D336" s="66" t="s">
        <v>47</v>
      </c>
      <c r="E336" s="66" t="s">
        <v>97</v>
      </c>
      <c r="F336" s="67">
        <v>38486</v>
      </c>
      <c r="G336" s="66" t="s">
        <v>16</v>
      </c>
    </row>
    <row r="337" spans="1:7" x14ac:dyDescent="0.2">
      <c r="A337" s="66">
        <v>336</v>
      </c>
      <c r="B337" s="66" t="s">
        <v>400</v>
      </c>
      <c r="C337" s="66" t="s">
        <v>341</v>
      </c>
      <c r="D337" s="66" t="s">
        <v>47</v>
      </c>
      <c r="E337" s="66" t="s">
        <v>97</v>
      </c>
      <c r="F337" s="67">
        <v>38503</v>
      </c>
      <c r="G337" s="66" t="s">
        <v>16</v>
      </c>
    </row>
    <row r="338" spans="1:7" x14ac:dyDescent="0.2">
      <c r="A338" s="66">
        <v>337</v>
      </c>
      <c r="B338" s="66" t="s">
        <v>401</v>
      </c>
      <c r="C338" s="66" t="s">
        <v>402</v>
      </c>
      <c r="D338" s="66" t="s">
        <v>47</v>
      </c>
      <c r="E338" s="66" t="s">
        <v>61</v>
      </c>
      <c r="F338" s="67">
        <v>37605</v>
      </c>
      <c r="G338" s="66" t="s">
        <v>16</v>
      </c>
    </row>
    <row r="339" spans="1:7" x14ac:dyDescent="0.2">
      <c r="A339" s="66">
        <v>338</v>
      </c>
      <c r="B339" s="66" t="s">
        <v>403</v>
      </c>
      <c r="C339" s="66" t="s">
        <v>404</v>
      </c>
      <c r="D339" s="66" t="s">
        <v>47</v>
      </c>
      <c r="E339" s="66" t="s">
        <v>61</v>
      </c>
      <c r="F339" s="67">
        <v>37958</v>
      </c>
      <c r="G339" s="66" t="s">
        <v>16</v>
      </c>
    </row>
    <row r="340" spans="1:7" x14ac:dyDescent="0.2">
      <c r="A340" s="66">
        <v>339</v>
      </c>
      <c r="B340" s="66" t="s">
        <v>405</v>
      </c>
      <c r="C340" s="66" t="s">
        <v>406</v>
      </c>
      <c r="D340" s="66" t="s">
        <v>47</v>
      </c>
      <c r="E340" s="66" t="s">
        <v>61</v>
      </c>
      <c r="F340" s="67">
        <v>38020</v>
      </c>
      <c r="G340" s="66" t="s">
        <v>16</v>
      </c>
    </row>
    <row r="341" spans="1:7" x14ac:dyDescent="0.2">
      <c r="A341" s="66">
        <v>340</v>
      </c>
      <c r="B341" s="66" t="s">
        <v>400</v>
      </c>
      <c r="C341" s="66" t="s">
        <v>407</v>
      </c>
      <c r="D341" s="66" t="s">
        <v>47</v>
      </c>
      <c r="E341" s="66" t="s">
        <v>61</v>
      </c>
      <c r="F341" s="67">
        <v>38041</v>
      </c>
      <c r="G341" s="66" t="s">
        <v>16</v>
      </c>
    </row>
    <row r="342" spans="1:7" x14ac:dyDescent="0.2">
      <c r="A342" s="66">
        <v>341</v>
      </c>
      <c r="B342" s="66" t="s">
        <v>408</v>
      </c>
      <c r="C342" s="66" t="s">
        <v>391</v>
      </c>
      <c r="D342" s="66" t="s">
        <v>47</v>
      </c>
      <c r="E342" s="66" t="s">
        <v>61</v>
      </c>
      <c r="F342" s="67">
        <v>37578</v>
      </c>
      <c r="G342" s="66" t="s">
        <v>16</v>
      </c>
    </row>
    <row r="343" spans="1:7" x14ac:dyDescent="0.2">
      <c r="A343" s="66">
        <v>342</v>
      </c>
      <c r="B343" s="66" t="s">
        <v>409</v>
      </c>
      <c r="C343" s="66" t="s">
        <v>393</v>
      </c>
      <c r="D343" s="66" t="s">
        <v>47</v>
      </c>
      <c r="E343" s="66" t="s">
        <v>61</v>
      </c>
      <c r="F343" s="67">
        <v>37722</v>
      </c>
      <c r="G343" s="66" t="s">
        <v>16</v>
      </c>
    </row>
    <row r="344" spans="1:7" x14ac:dyDescent="0.2">
      <c r="A344" s="66">
        <v>343</v>
      </c>
      <c r="B344" s="66" t="s">
        <v>410</v>
      </c>
      <c r="C344" s="66" t="s">
        <v>411</v>
      </c>
      <c r="D344" s="66" t="s">
        <v>47</v>
      </c>
      <c r="E344" s="66" t="s">
        <v>61</v>
      </c>
      <c r="F344" s="67">
        <v>38102</v>
      </c>
      <c r="G344" s="66" t="s">
        <v>16</v>
      </c>
    </row>
    <row r="345" spans="1:7" x14ac:dyDescent="0.2">
      <c r="A345" s="66">
        <v>344</v>
      </c>
      <c r="B345" s="66" t="s">
        <v>412</v>
      </c>
      <c r="C345" s="66" t="s">
        <v>413</v>
      </c>
      <c r="D345" s="66" t="s">
        <v>47</v>
      </c>
      <c r="E345" s="66" t="s">
        <v>61</v>
      </c>
      <c r="F345" s="67">
        <v>37576</v>
      </c>
      <c r="G345" s="66" t="s">
        <v>16</v>
      </c>
    </row>
    <row r="346" spans="1:7" x14ac:dyDescent="0.2">
      <c r="A346" s="66">
        <v>345</v>
      </c>
      <c r="B346" s="66" t="s">
        <v>414</v>
      </c>
      <c r="C346" s="66" t="s">
        <v>354</v>
      </c>
      <c r="D346" s="66" t="s">
        <v>47</v>
      </c>
      <c r="E346" s="66" t="s">
        <v>97</v>
      </c>
      <c r="F346" s="67"/>
      <c r="G346" s="66" t="s">
        <v>16</v>
      </c>
    </row>
    <row r="347" spans="1:7" x14ac:dyDescent="0.2">
      <c r="A347" s="66">
        <v>346</v>
      </c>
      <c r="B347" s="66" t="s">
        <v>403</v>
      </c>
      <c r="C347" s="66" t="s">
        <v>415</v>
      </c>
      <c r="D347" s="66" t="s">
        <v>47</v>
      </c>
      <c r="E347" s="66" t="s">
        <v>61</v>
      </c>
      <c r="F347" s="67">
        <v>37881</v>
      </c>
      <c r="G347" s="66" t="s">
        <v>16</v>
      </c>
    </row>
    <row r="348" spans="1:7" x14ac:dyDescent="0.2">
      <c r="A348" s="66">
        <v>347</v>
      </c>
      <c r="B348" s="66" t="s">
        <v>416</v>
      </c>
      <c r="C348" s="66" t="s">
        <v>417</v>
      </c>
      <c r="D348" s="66" t="s">
        <v>47</v>
      </c>
      <c r="E348" s="66" t="s">
        <v>61</v>
      </c>
      <c r="F348" s="67">
        <v>38012</v>
      </c>
      <c r="G348" s="66" t="s">
        <v>16</v>
      </c>
    </row>
    <row r="349" spans="1:7" x14ac:dyDescent="0.2">
      <c r="A349" s="66">
        <v>348</v>
      </c>
      <c r="B349" s="66" t="s">
        <v>400</v>
      </c>
      <c r="C349" s="66" t="s">
        <v>418</v>
      </c>
      <c r="D349" s="66" t="s">
        <v>47</v>
      </c>
      <c r="E349" s="66" t="s">
        <v>54</v>
      </c>
      <c r="F349" s="67">
        <v>36790</v>
      </c>
      <c r="G349" s="66" t="s">
        <v>16</v>
      </c>
    </row>
    <row r="350" spans="1:7" x14ac:dyDescent="0.2">
      <c r="A350" s="66">
        <v>349</v>
      </c>
      <c r="B350" s="66" t="s">
        <v>954</v>
      </c>
      <c r="C350" s="66" t="s">
        <v>955</v>
      </c>
      <c r="D350" s="66" t="s">
        <v>47</v>
      </c>
      <c r="E350" s="66" t="s">
        <v>54</v>
      </c>
      <c r="F350" s="67">
        <v>37382</v>
      </c>
      <c r="G350" s="66" t="s">
        <v>16</v>
      </c>
    </row>
    <row r="351" spans="1:7" x14ac:dyDescent="0.2">
      <c r="A351" s="66">
        <v>350</v>
      </c>
      <c r="B351" s="66" t="s">
        <v>877</v>
      </c>
      <c r="C351" s="66" t="s">
        <v>878</v>
      </c>
      <c r="D351" s="66" t="s">
        <v>53</v>
      </c>
      <c r="E351" s="66" t="s">
        <v>186</v>
      </c>
      <c r="F351" s="67">
        <v>38990</v>
      </c>
      <c r="G351" s="66" t="s">
        <v>16</v>
      </c>
    </row>
    <row r="352" spans="1:7" x14ac:dyDescent="0.2">
      <c r="A352" s="66">
        <v>351</v>
      </c>
      <c r="B352" s="66" t="s">
        <v>879</v>
      </c>
      <c r="C352" s="66" t="s">
        <v>878</v>
      </c>
      <c r="D352" s="66" t="s">
        <v>47</v>
      </c>
      <c r="E352" s="66" t="s">
        <v>186</v>
      </c>
      <c r="F352" s="67">
        <v>39483</v>
      </c>
      <c r="G352" s="66" t="s">
        <v>16</v>
      </c>
    </row>
    <row r="353" spans="1:7" x14ac:dyDescent="0.2">
      <c r="A353" s="66">
        <v>352</v>
      </c>
      <c r="B353" s="66" t="s">
        <v>419</v>
      </c>
      <c r="C353" s="66" t="s">
        <v>420</v>
      </c>
      <c r="D353" s="66" t="s">
        <v>53</v>
      </c>
      <c r="E353" s="66" t="s">
        <v>61</v>
      </c>
      <c r="F353" s="67">
        <v>38006</v>
      </c>
      <c r="G353" s="66" t="s">
        <v>16</v>
      </c>
    </row>
    <row r="354" spans="1:7" x14ac:dyDescent="0.2">
      <c r="A354" s="66">
        <v>353</v>
      </c>
      <c r="B354" s="66" t="s">
        <v>364</v>
      </c>
      <c r="C354" s="66" t="s">
        <v>900</v>
      </c>
      <c r="D354" s="66" t="s">
        <v>53</v>
      </c>
      <c r="E354" s="66" t="s">
        <v>97</v>
      </c>
      <c r="F354" s="67">
        <v>38486</v>
      </c>
      <c r="G354" s="66" t="s">
        <v>16</v>
      </c>
    </row>
    <row r="355" spans="1:7" x14ac:dyDescent="0.2">
      <c r="A355" s="66">
        <v>354</v>
      </c>
      <c r="B355" s="66" t="s">
        <v>382</v>
      </c>
      <c r="C355" s="66" t="s">
        <v>900</v>
      </c>
      <c r="D355" s="66" t="s">
        <v>53</v>
      </c>
      <c r="E355" s="66" t="s">
        <v>97</v>
      </c>
      <c r="F355" s="67">
        <v>38486</v>
      </c>
      <c r="G355" s="66" t="s">
        <v>16</v>
      </c>
    </row>
    <row r="356" spans="1:7" x14ac:dyDescent="0.2">
      <c r="A356" s="66">
        <v>355</v>
      </c>
      <c r="B356" s="66" t="s">
        <v>814</v>
      </c>
      <c r="C356" s="66" t="s">
        <v>1065</v>
      </c>
      <c r="D356" s="66" t="s">
        <v>53</v>
      </c>
      <c r="E356" s="66" t="s">
        <v>97</v>
      </c>
      <c r="F356" s="67">
        <v>38284</v>
      </c>
      <c r="G356" s="66" t="s">
        <v>16</v>
      </c>
    </row>
    <row r="357" spans="1:7" x14ac:dyDescent="0.2">
      <c r="A357" s="66">
        <v>356</v>
      </c>
      <c r="B357" s="66" t="s">
        <v>880</v>
      </c>
      <c r="C357" s="66" t="s">
        <v>1065</v>
      </c>
      <c r="D357" s="66" t="s">
        <v>53</v>
      </c>
      <c r="E357" s="66" t="s">
        <v>97</v>
      </c>
      <c r="F357" s="67">
        <v>38886</v>
      </c>
      <c r="G357" s="66" t="s">
        <v>16</v>
      </c>
    </row>
    <row r="358" spans="1:7" x14ac:dyDescent="0.2">
      <c r="A358" s="66">
        <v>357</v>
      </c>
      <c r="B358" s="66" t="s">
        <v>390</v>
      </c>
      <c r="C358" s="66" t="s">
        <v>1066</v>
      </c>
      <c r="D358" s="66" t="s">
        <v>47</v>
      </c>
      <c r="E358" s="66" t="s">
        <v>97</v>
      </c>
      <c r="F358" s="67">
        <v>38588</v>
      </c>
      <c r="G358" s="66" t="s">
        <v>16</v>
      </c>
    </row>
    <row r="359" spans="1:7" x14ac:dyDescent="0.2">
      <c r="A359" s="66">
        <v>358</v>
      </c>
      <c r="B359" s="66" t="s">
        <v>1067</v>
      </c>
      <c r="C359" s="66" t="s">
        <v>1068</v>
      </c>
      <c r="D359" s="66" t="s">
        <v>53</v>
      </c>
      <c r="E359" s="66" t="s">
        <v>97</v>
      </c>
      <c r="F359" s="67">
        <v>38235</v>
      </c>
      <c r="G359" s="66" t="s">
        <v>16</v>
      </c>
    </row>
    <row r="360" spans="1:7" x14ac:dyDescent="0.2">
      <c r="A360" s="66">
        <v>359</v>
      </c>
      <c r="B360" s="66" t="s">
        <v>1069</v>
      </c>
      <c r="C360" s="66" t="s">
        <v>383</v>
      </c>
      <c r="D360" s="66" t="s">
        <v>53</v>
      </c>
      <c r="E360" s="66" t="s">
        <v>97</v>
      </c>
      <c r="F360" s="67">
        <v>38808</v>
      </c>
      <c r="G360" s="66" t="s">
        <v>16</v>
      </c>
    </row>
    <row r="361" spans="1:7" x14ac:dyDescent="0.2">
      <c r="A361" s="66">
        <v>360</v>
      </c>
      <c r="B361" s="66" t="s">
        <v>822</v>
      </c>
      <c r="C361" s="66" t="s">
        <v>1110</v>
      </c>
      <c r="D361" s="66" t="s">
        <v>53</v>
      </c>
      <c r="E361" s="66" t="s">
        <v>61</v>
      </c>
      <c r="F361" s="67">
        <v>38218</v>
      </c>
      <c r="G361" s="66" t="s">
        <v>16</v>
      </c>
    </row>
    <row r="362" spans="1:7" x14ac:dyDescent="0.2">
      <c r="A362" s="66">
        <v>361</v>
      </c>
      <c r="B362" s="66"/>
      <c r="C362" s="66"/>
      <c r="D362" s="66"/>
      <c r="E362" s="66"/>
      <c r="F362" s="67"/>
      <c r="G362" s="66" t="s">
        <v>16</v>
      </c>
    </row>
    <row r="363" spans="1:7" x14ac:dyDescent="0.2">
      <c r="A363" s="66">
        <v>362</v>
      </c>
      <c r="B363" s="66"/>
      <c r="C363" s="66"/>
      <c r="D363" s="66"/>
      <c r="E363" s="66"/>
      <c r="F363" s="67"/>
      <c r="G363" s="66" t="s">
        <v>16</v>
      </c>
    </row>
    <row r="364" spans="1:7" x14ac:dyDescent="0.2">
      <c r="A364" s="66">
        <v>363</v>
      </c>
      <c r="B364" s="66"/>
      <c r="C364" s="66"/>
      <c r="D364" s="66"/>
      <c r="E364" s="66"/>
      <c r="F364" s="67"/>
      <c r="G364" s="66" t="s">
        <v>16</v>
      </c>
    </row>
    <row r="365" spans="1:7" x14ac:dyDescent="0.2">
      <c r="A365" s="66">
        <v>364</v>
      </c>
      <c r="B365" s="66"/>
      <c r="C365" s="66"/>
      <c r="D365" s="66"/>
      <c r="E365" s="66"/>
      <c r="F365" s="67"/>
      <c r="G365" s="66" t="s">
        <v>16</v>
      </c>
    </row>
    <row r="366" spans="1:7" x14ac:dyDescent="0.2">
      <c r="A366" s="66">
        <v>365</v>
      </c>
      <c r="B366" s="66"/>
      <c r="C366" s="66"/>
      <c r="D366" s="66"/>
      <c r="E366" s="66"/>
      <c r="F366" s="67"/>
      <c r="G366" s="66" t="s">
        <v>16</v>
      </c>
    </row>
    <row r="367" spans="1:7" x14ac:dyDescent="0.2">
      <c r="A367" s="66">
        <v>366</v>
      </c>
      <c r="B367" s="66"/>
      <c r="C367" s="66"/>
      <c r="D367" s="66"/>
      <c r="E367" s="66"/>
      <c r="F367" s="67"/>
      <c r="G367" s="66" t="s">
        <v>16</v>
      </c>
    </row>
    <row r="368" spans="1:7" x14ac:dyDescent="0.2">
      <c r="A368" s="66">
        <v>367</v>
      </c>
      <c r="B368" s="66"/>
      <c r="C368" s="66"/>
      <c r="D368" s="66"/>
      <c r="E368" s="66"/>
      <c r="F368" s="67"/>
      <c r="G368" s="66" t="s">
        <v>16</v>
      </c>
    </row>
    <row r="369" spans="1:7" x14ac:dyDescent="0.2">
      <c r="A369" s="66">
        <v>368</v>
      </c>
      <c r="B369" s="66"/>
      <c r="C369" s="66"/>
      <c r="D369" s="66"/>
      <c r="E369" s="66"/>
      <c r="F369" s="67"/>
      <c r="G369" s="66" t="s">
        <v>16</v>
      </c>
    </row>
    <row r="370" spans="1:7" x14ac:dyDescent="0.2">
      <c r="A370" s="66">
        <v>369</v>
      </c>
      <c r="B370" s="66"/>
      <c r="C370" s="66"/>
      <c r="D370" s="66"/>
      <c r="E370" s="66"/>
      <c r="F370" s="67"/>
      <c r="G370" s="66" t="s">
        <v>16</v>
      </c>
    </row>
    <row r="371" spans="1:7" x14ac:dyDescent="0.2">
      <c r="A371" s="66">
        <v>370</v>
      </c>
      <c r="B371" s="66"/>
      <c r="C371" s="66"/>
      <c r="D371" s="66"/>
      <c r="E371" s="66"/>
      <c r="F371" s="67"/>
      <c r="G371" s="66" t="s">
        <v>16</v>
      </c>
    </row>
    <row r="372" spans="1:7" x14ac:dyDescent="0.2">
      <c r="A372" s="66">
        <v>371</v>
      </c>
      <c r="B372" s="66"/>
      <c r="C372" s="66"/>
      <c r="D372" s="66"/>
      <c r="E372" s="66"/>
      <c r="F372" s="67"/>
      <c r="G372" s="66" t="s">
        <v>16</v>
      </c>
    </row>
    <row r="373" spans="1:7" x14ac:dyDescent="0.2">
      <c r="A373" s="66">
        <v>372</v>
      </c>
      <c r="B373" s="66"/>
      <c r="C373" s="66"/>
      <c r="D373" s="66"/>
      <c r="E373" s="66"/>
      <c r="F373" s="67"/>
      <c r="G373" s="66" t="s">
        <v>16</v>
      </c>
    </row>
    <row r="374" spans="1:7" x14ac:dyDescent="0.2">
      <c r="A374" s="66">
        <v>373</v>
      </c>
      <c r="B374" s="66"/>
      <c r="C374" s="66"/>
      <c r="D374" s="66"/>
      <c r="E374" s="66"/>
      <c r="F374" s="67"/>
      <c r="G374" s="66" t="s">
        <v>16</v>
      </c>
    </row>
    <row r="375" spans="1:7" x14ac:dyDescent="0.2">
      <c r="A375" s="66">
        <v>374</v>
      </c>
      <c r="B375" s="66"/>
      <c r="C375" s="66"/>
      <c r="D375" s="66"/>
      <c r="E375" s="66"/>
      <c r="F375" s="67"/>
      <c r="G375" s="66" t="s">
        <v>16</v>
      </c>
    </row>
    <row r="376" spans="1:7" x14ac:dyDescent="0.2">
      <c r="A376" s="66">
        <v>375</v>
      </c>
      <c r="B376" s="66"/>
      <c r="C376" s="66"/>
      <c r="D376" s="66"/>
      <c r="E376" s="66"/>
      <c r="F376" s="67"/>
      <c r="G376" s="66" t="s">
        <v>16</v>
      </c>
    </row>
    <row r="377" spans="1:7" x14ac:dyDescent="0.2">
      <c r="A377" s="66">
        <v>376</v>
      </c>
      <c r="B377" s="66"/>
      <c r="C377" s="66"/>
      <c r="D377" s="66"/>
      <c r="E377" s="66"/>
      <c r="F377" s="67"/>
      <c r="G377" s="66" t="s">
        <v>16</v>
      </c>
    </row>
    <row r="378" spans="1:7" x14ac:dyDescent="0.2">
      <c r="A378" s="66">
        <v>377</v>
      </c>
      <c r="B378" s="66"/>
      <c r="C378" s="66"/>
      <c r="D378" s="66"/>
      <c r="E378" s="66"/>
      <c r="F378" s="67"/>
      <c r="G378" s="66" t="s">
        <v>16</v>
      </c>
    </row>
    <row r="379" spans="1:7" x14ac:dyDescent="0.2">
      <c r="A379" s="66">
        <v>378</v>
      </c>
      <c r="B379" s="66"/>
      <c r="C379" s="66"/>
      <c r="D379" s="66"/>
      <c r="E379" s="66"/>
      <c r="F379" s="67"/>
      <c r="G379" s="66" t="s">
        <v>16</v>
      </c>
    </row>
    <row r="380" spans="1:7" x14ac:dyDescent="0.2">
      <c r="A380" s="66">
        <v>379</v>
      </c>
      <c r="B380" s="66"/>
      <c r="C380" s="66"/>
      <c r="D380" s="66"/>
      <c r="E380" s="66"/>
      <c r="F380" s="67"/>
      <c r="G380" s="66" t="s">
        <v>16</v>
      </c>
    </row>
    <row r="381" spans="1:7" ht="17" thickBot="1" x14ac:dyDescent="0.25">
      <c r="A381" s="68">
        <v>380</v>
      </c>
      <c r="B381" s="68"/>
      <c r="C381" s="68"/>
      <c r="D381" s="68"/>
      <c r="E381" s="68"/>
      <c r="F381" s="69"/>
      <c r="G381" s="68" t="s">
        <v>16</v>
      </c>
    </row>
    <row r="382" spans="1:7" x14ac:dyDescent="0.2">
      <c r="A382" s="25">
        <v>381</v>
      </c>
      <c r="B382" s="66" t="s">
        <v>100</v>
      </c>
      <c r="C382" s="66" t="s">
        <v>421</v>
      </c>
      <c r="D382" s="66" t="s">
        <v>53</v>
      </c>
      <c r="E382" s="66" t="s">
        <v>14</v>
      </c>
      <c r="F382" s="67">
        <v>37313</v>
      </c>
      <c r="G382" s="25" t="s">
        <v>17</v>
      </c>
    </row>
    <row r="383" spans="1:7" x14ac:dyDescent="0.2">
      <c r="A383" s="66">
        <v>382</v>
      </c>
      <c r="B383" s="66" t="s">
        <v>422</v>
      </c>
      <c r="C383" s="66" t="s">
        <v>423</v>
      </c>
      <c r="D383" s="66" t="s">
        <v>53</v>
      </c>
      <c r="E383" s="66" t="s">
        <v>12</v>
      </c>
      <c r="F383" s="67">
        <v>38428</v>
      </c>
      <c r="G383" s="66" t="s">
        <v>17</v>
      </c>
    </row>
    <row r="384" spans="1:7" x14ac:dyDescent="0.2">
      <c r="A384" s="66">
        <v>383</v>
      </c>
      <c r="B384" s="66" t="s">
        <v>109</v>
      </c>
      <c r="C384" s="66" t="s">
        <v>424</v>
      </c>
      <c r="D384" s="66" t="s">
        <v>53</v>
      </c>
      <c r="E384" s="66" t="s">
        <v>12</v>
      </c>
      <c r="F384" s="67">
        <v>38551</v>
      </c>
      <c r="G384" s="66" t="s">
        <v>17</v>
      </c>
    </row>
    <row r="385" spans="1:7" x14ac:dyDescent="0.2">
      <c r="A385" s="66">
        <v>384</v>
      </c>
      <c r="B385" s="66" t="s">
        <v>425</v>
      </c>
      <c r="C385" s="66" t="s">
        <v>426</v>
      </c>
      <c r="D385" s="66" t="s">
        <v>53</v>
      </c>
      <c r="E385" s="66" t="s">
        <v>12</v>
      </c>
      <c r="F385" s="67">
        <v>38604</v>
      </c>
      <c r="G385" s="66" t="s">
        <v>17</v>
      </c>
    </row>
    <row r="386" spans="1:7" x14ac:dyDescent="0.2">
      <c r="A386" s="66">
        <v>385</v>
      </c>
      <c r="B386" s="66" t="s">
        <v>100</v>
      </c>
      <c r="C386" s="66" t="s">
        <v>427</v>
      </c>
      <c r="D386" s="66" t="s">
        <v>53</v>
      </c>
      <c r="E386" s="66" t="s">
        <v>12</v>
      </c>
      <c r="F386" s="67">
        <v>38519</v>
      </c>
      <c r="G386" s="66" t="s">
        <v>17</v>
      </c>
    </row>
    <row r="387" spans="1:7" x14ac:dyDescent="0.2">
      <c r="A387" s="66">
        <v>386</v>
      </c>
      <c r="B387" s="66" t="s">
        <v>428</v>
      </c>
      <c r="C387" s="66" t="s">
        <v>429</v>
      </c>
      <c r="D387" s="66" t="s">
        <v>53</v>
      </c>
      <c r="E387" s="66" t="s">
        <v>12</v>
      </c>
      <c r="F387" s="67">
        <v>38498</v>
      </c>
      <c r="G387" s="66" t="s">
        <v>17</v>
      </c>
    </row>
    <row r="388" spans="1:7" x14ac:dyDescent="0.2">
      <c r="A388" s="66">
        <v>387</v>
      </c>
      <c r="B388" s="66" t="s">
        <v>64</v>
      </c>
      <c r="C388" s="66" t="s">
        <v>430</v>
      </c>
      <c r="D388" s="66" t="s">
        <v>53</v>
      </c>
      <c r="E388" s="66" t="s">
        <v>12</v>
      </c>
      <c r="F388" s="67">
        <v>38761</v>
      </c>
      <c r="G388" s="66" t="s">
        <v>17</v>
      </c>
    </row>
    <row r="389" spans="1:7" x14ac:dyDescent="0.2">
      <c r="A389" s="66">
        <v>388</v>
      </c>
      <c r="B389" s="66" t="s">
        <v>431</v>
      </c>
      <c r="C389" s="66" t="s">
        <v>432</v>
      </c>
      <c r="D389" s="66" t="s">
        <v>53</v>
      </c>
      <c r="E389" s="66" t="s">
        <v>13</v>
      </c>
      <c r="F389" s="67">
        <v>37883</v>
      </c>
      <c r="G389" s="66" t="s">
        <v>17</v>
      </c>
    </row>
    <row r="390" spans="1:7" x14ac:dyDescent="0.2">
      <c r="A390" s="66">
        <v>389</v>
      </c>
      <c r="B390" s="66" t="s">
        <v>64</v>
      </c>
      <c r="C390" s="66" t="s">
        <v>433</v>
      </c>
      <c r="D390" s="66" t="s">
        <v>53</v>
      </c>
      <c r="E390" s="66" t="s">
        <v>13</v>
      </c>
      <c r="F390" s="67">
        <v>38006</v>
      </c>
      <c r="G390" s="66" t="s">
        <v>17</v>
      </c>
    </row>
    <row r="391" spans="1:7" x14ac:dyDescent="0.2">
      <c r="A391" s="66">
        <v>390</v>
      </c>
      <c r="B391" s="66" t="s">
        <v>434</v>
      </c>
      <c r="C391" s="66" t="s">
        <v>435</v>
      </c>
      <c r="D391" s="66" t="s">
        <v>53</v>
      </c>
      <c r="E391" s="66" t="s">
        <v>13</v>
      </c>
      <c r="F391" s="67">
        <v>37835</v>
      </c>
      <c r="G391" s="66" t="s">
        <v>17</v>
      </c>
    </row>
    <row r="392" spans="1:7" x14ac:dyDescent="0.2">
      <c r="A392" s="66">
        <v>391</v>
      </c>
      <c r="B392" s="66" t="s">
        <v>431</v>
      </c>
      <c r="C392" s="66" t="s">
        <v>436</v>
      </c>
      <c r="D392" s="66" t="s">
        <v>53</v>
      </c>
      <c r="E392" s="66" t="s">
        <v>13</v>
      </c>
      <c r="F392" s="67">
        <v>37886</v>
      </c>
      <c r="G392" s="66" t="s">
        <v>17</v>
      </c>
    </row>
    <row r="393" spans="1:7" x14ac:dyDescent="0.2">
      <c r="A393" s="66">
        <v>392</v>
      </c>
      <c r="B393" s="66" t="s">
        <v>437</v>
      </c>
      <c r="C393" s="66" t="s">
        <v>145</v>
      </c>
      <c r="D393" s="66" t="s">
        <v>53</v>
      </c>
      <c r="E393" s="66" t="s">
        <v>13</v>
      </c>
      <c r="F393" s="67">
        <v>37850</v>
      </c>
      <c r="G393" s="66" t="s">
        <v>17</v>
      </c>
    </row>
    <row r="394" spans="1:7" x14ac:dyDescent="0.2">
      <c r="A394" s="66">
        <v>393</v>
      </c>
      <c r="B394" s="66" t="s">
        <v>438</v>
      </c>
      <c r="C394" s="66" t="s">
        <v>423</v>
      </c>
      <c r="D394" s="66" t="s">
        <v>53</v>
      </c>
      <c r="E394" s="66" t="s">
        <v>13</v>
      </c>
      <c r="F394" s="67">
        <v>37534</v>
      </c>
      <c r="G394" s="66" t="s">
        <v>17</v>
      </c>
    </row>
    <row r="395" spans="1:7" x14ac:dyDescent="0.2">
      <c r="A395" s="66">
        <v>394</v>
      </c>
      <c r="B395" s="66" t="s">
        <v>250</v>
      </c>
      <c r="C395" s="66" t="s">
        <v>179</v>
      </c>
      <c r="D395" s="66" t="s">
        <v>53</v>
      </c>
      <c r="E395" s="66" t="s">
        <v>13</v>
      </c>
      <c r="F395" s="67">
        <v>37998</v>
      </c>
      <c r="G395" s="66" t="s">
        <v>17</v>
      </c>
    </row>
    <row r="396" spans="1:7" x14ac:dyDescent="0.2">
      <c r="A396" s="66">
        <v>395</v>
      </c>
      <c r="B396" s="66" t="s">
        <v>439</v>
      </c>
      <c r="C396" s="66" t="s">
        <v>440</v>
      </c>
      <c r="D396" s="66" t="s">
        <v>53</v>
      </c>
      <c r="E396" s="66" t="s">
        <v>14</v>
      </c>
      <c r="F396" s="67">
        <v>37373</v>
      </c>
      <c r="G396" s="66" t="s">
        <v>17</v>
      </c>
    </row>
    <row r="397" spans="1:7" x14ac:dyDescent="0.2">
      <c r="A397" s="66">
        <v>396</v>
      </c>
      <c r="B397" s="66" t="s">
        <v>956</v>
      </c>
      <c r="C397" s="66" t="s">
        <v>313</v>
      </c>
      <c r="D397" s="66" t="s">
        <v>53</v>
      </c>
      <c r="E397" s="66" t="s">
        <v>12</v>
      </c>
      <c r="F397" s="67">
        <v>38846</v>
      </c>
      <c r="G397" s="66" t="s">
        <v>17</v>
      </c>
    </row>
    <row r="398" spans="1:7" x14ac:dyDescent="0.2">
      <c r="A398" s="66">
        <v>397</v>
      </c>
      <c r="B398" s="66" t="s">
        <v>425</v>
      </c>
      <c r="C398" s="66" t="s">
        <v>443</v>
      </c>
      <c r="D398" s="66" t="s">
        <v>53</v>
      </c>
      <c r="E398" s="66" t="s">
        <v>12</v>
      </c>
      <c r="F398" s="67">
        <v>38322</v>
      </c>
      <c r="G398" s="66" t="s">
        <v>17</v>
      </c>
    </row>
    <row r="399" spans="1:7" x14ac:dyDescent="0.2">
      <c r="A399" s="66">
        <v>398</v>
      </c>
      <c r="B399" s="66" t="s">
        <v>67</v>
      </c>
      <c r="C399" s="66" t="s">
        <v>444</v>
      </c>
      <c r="D399" s="66" t="s">
        <v>53</v>
      </c>
      <c r="E399" s="66" t="s">
        <v>12</v>
      </c>
      <c r="F399" s="67">
        <v>38291</v>
      </c>
      <c r="G399" s="66" t="s">
        <v>17</v>
      </c>
    </row>
    <row r="400" spans="1:7" x14ac:dyDescent="0.2">
      <c r="A400" s="66">
        <v>399</v>
      </c>
      <c r="B400" s="66" t="s">
        <v>957</v>
      </c>
      <c r="C400" s="66" t="s">
        <v>445</v>
      </c>
      <c r="D400" s="66" t="s">
        <v>53</v>
      </c>
      <c r="E400" s="66" t="s">
        <v>14</v>
      </c>
      <c r="F400" s="67">
        <v>37397</v>
      </c>
      <c r="G400" s="66" t="s">
        <v>17</v>
      </c>
    </row>
    <row r="401" spans="1:7" x14ac:dyDescent="0.2">
      <c r="A401" s="66">
        <v>400</v>
      </c>
      <c r="B401" s="66" t="s">
        <v>434</v>
      </c>
      <c r="C401" s="66" t="s">
        <v>446</v>
      </c>
      <c r="D401" s="66" t="s">
        <v>53</v>
      </c>
      <c r="E401" s="66" t="s">
        <v>12</v>
      </c>
      <c r="F401" s="67">
        <v>37869</v>
      </c>
      <c r="G401" s="66" t="s">
        <v>17</v>
      </c>
    </row>
    <row r="402" spans="1:7" x14ac:dyDescent="0.2">
      <c r="A402" s="66">
        <v>401</v>
      </c>
      <c r="B402" s="66" t="s">
        <v>447</v>
      </c>
      <c r="C402" s="66" t="s">
        <v>448</v>
      </c>
      <c r="D402" s="66" t="s">
        <v>53</v>
      </c>
      <c r="E402" s="66" t="s">
        <v>12</v>
      </c>
      <c r="F402" s="67">
        <v>38536</v>
      </c>
      <c r="G402" s="66" t="s">
        <v>17</v>
      </c>
    </row>
    <row r="403" spans="1:7" x14ac:dyDescent="0.2">
      <c r="A403" s="66">
        <v>402</v>
      </c>
      <c r="B403" s="66" t="s">
        <v>958</v>
      </c>
      <c r="C403" s="66" t="s">
        <v>449</v>
      </c>
      <c r="D403" s="66" t="s">
        <v>53</v>
      </c>
      <c r="E403" s="66" t="s">
        <v>13</v>
      </c>
      <c r="F403" s="67">
        <v>37892</v>
      </c>
      <c r="G403" s="66" t="s">
        <v>17</v>
      </c>
    </row>
    <row r="404" spans="1:7" x14ac:dyDescent="0.2">
      <c r="A404" s="66">
        <v>403</v>
      </c>
      <c r="B404" s="66" t="s">
        <v>450</v>
      </c>
      <c r="C404" s="66" t="s">
        <v>451</v>
      </c>
      <c r="D404" s="66" t="s">
        <v>53</v>
      </c>
      <c r="E404" s="66" t="s">
        <v>14</v>
      </c>
      <c r="F404" s="67">
        <v>37313</v>
      </c>
      <c r="G404" s="66" t="s">
        <v>17</v>
      </c>
    </row>
    <row r="405" spans="1:7" x14ac:dyDescent="0.2">
      <c r="A405" s="66">
        <v>404</v>
      </c>
      <c r="B405" s="66" t="s">
        <v>452</v>
      </c>
      <c r="C405" s="66" t="s">
        <v>453</v>
      </c>
      <c r="D405" s="66" t="s">
        <v>53</v>
      </c>
      <c r="E405" s="66" t="s">
        <v>14</v>
      </c>
      <c r="F405" s="67">
        <v>37078</v>
      </c>
      <c r="G405" s="66" t="s">
        <v>17</v>
      </c>
    </row>
    <row r="406" spans="1:7" x14ac:dyDescent="0.2">
      <c r="A406" s="66">
        <v>405</v>
      </c>
      <c r="B406" s="66" t="s">
        <v>454</v>
      </c>
      <c r="C406" s="66" t="s">
        <v>455</v>
      </c>
      <c r="D406" s="66" t="s">
        <v>53</v>
      </c>
      <c r="E406" s="66" t="s">
        <v>12</v>
      </c>
      <c r="F406" s="67">
        <v>38881</v>
      </c>
      <c r="G406" s="66" t="s">
        <v>17</v>
      </c>
    </row>
    <row r="407" spans="1:7" x14ac:dyDescent="0.2">
      <c r="A407" s="66">
        <v>406</v>
      </c>
      <c r="B407" s="66" t="s">
        <v>7</v>
      </c>
      <c r="C407" s="66" t="s">
        <v>7</v>
      </c>
      <c r="D407" s="66" t="s">
        <v>7</v>
      </c>
      <c r="E407" s="66" t="s">
        <v>7</v>
      </c>
      <c r="F407" s="67"/>
      <c r="G407" s="66" t="s">
        <v>17</v>
      </c>
    </row>
    <row r="408" spans="1:7" x14ac:dyDescent="0.2">
      <c r="A408" s="66">
        <v>407</v>
      </c>
      <c r="B408" s="66" t="s">
        <v>456</v>
      </c>
      <c r="C408" s="66" t="s">
        <v>457</v>
      </c>
      <c r="D408" s="66" t="s">
        <v>458</v>
      </c>
      <c r="E408" s="66" t="s">
        <v>13</v>
      </c>
      <c r="F408" s="67">
        <v>38239</v>
      </c>
      <c r="G408" s="66" t="s">
        <v>17</v>
      </c>
    </row>
    <row r="409" spans="1:7" x14ac:dyDescent="0.2">
      <c r="A409" s="66">
        <v>408</v>
      </c>
      <c r="B409" s="66" t="s">
        <v>326</v>
      </c>
      <c r="C409" s="66" t="s">
        <v>459</v>
      </c>
      <c r="D409" s="66" t="s">
        <v>47</v>
      </c>
      <c r="E409" s="66" t="s">
        <v>12</v>
      </c>
      <c r="F409" s="67"/>
      <c r="G409" s="66" t="s">
        <v>17</v>
      </c>
    </row>
    <row r="410" spans="1:7" x14ac:dyDescent="0.2">
      <c r="A410" s="66">
        <v>409</v>
      </c>
      <c r="B410" s="66" t="s">
        <v>460</v>
      </c>
      <c r="C410" s="66" t="s">
        <v>461</v>
      </c>
      <c r="D410" s="66" t="s">
        <v>47</v>
      </c>
      <c r="E410" s="66" t="s">
        <v>12</v>
      </c>
      <c r="F410" s="67">
        <v>38231</v>
      </c>
      <c r="G410" s="66" t="s">
        <v>17</v>
      </c>
    </row>
    <row r="411" spans="1:7" x14ac:dyDescent="0.2">
      <c r="A411" s="66">
        <v>410</v>
      </c>
      <c r="B411" s="66" t="s">
        <v>462</v>
      </c>
      <c r="C411" s="66" t="s">
        <v>463</v>
      </c>
      <c r="D411" s="66" t="s">
        <v>47</v>
      </c>
      <c r="E411" s="66" t="s">
        <v>12</v>
      </c>
      <c r="F411" s="67">
        <v>38488</v>
      </c>
      <c r="G411" s="66" t="s">
        <v>17</v>
      </c>
    </row>
    <row r="412" spans="1:7" x14ac:dyDescent="0.2">
      <c r="A412" s="66">
        <v>411</v>
      </c>
      <c r="B412" s="66" t="s">
        <v>123</v>
      </c>
      <c r="C412" s="66" t="s">
        <v>464</v>
      </c>
      <c r="D412" s="66" t="s">
        <v>47</v>
      </c>
      <c r="E412" s="66" t="s">
        <v>12</v>
      </c>
      <c r="F412" s="67">
        <v>38427</v>
      </c>
      <c r="G412" s="66" t="s">
        <v>17</v>
      </c>
    </row>
    <row r="413" spans="1:7" x14ac:dyDescent="0.2">
      <c r="A413" s="66">
        <v>412</v>
      </c>
      <c r="B413" s="66" t="s">
        <v>446</v>
      </c>
      <c r="C413" s="66" t="s">
        <v>146</v>
      </c>
      <c r="D413" s="66" t="s">
        <v>47</v>
      </c>
      <c r="E413" s="66" t="s">
        <v>12</v>
      </c>
      <c r="F413" s="67">
        <v>38313</v>
      </c>
      <c r="G413" s="66" t="s">
        <v>17</v>
      </c>
    </row>
    <row r="414" spans="1:7" x14ac:dyDescent="0.2">
      <c r="A414" s="66">
        <v>413</v>
      </c>
      <c r="B414" s="66" t="s">
        <v>307</v>
      </c>
      <c r="C414" s="66" t="s">
        <v>465</v>
      </c>
      <c r="D414" s="66" t="s">
        <v>47</v>
      </c>
      <c r="E414" s="66" t="s">
        <v>12</v>
      </c>
      <c r="F414" s="67">
        <v>38352</v>
      </c>
      <c r="G414" s="66" t="s">
        <v>17</v>
      </c>
    </row>
    <row r="415" spans="1:7" x14ac:dyDescent="0.2">
      <c r="A415" s="66">
        <v>414</v>
      </c>
      <c r="B415" s="66" t="s">
        <v>179</v>
      </c>
      <c r="C415" s="66" t="s">
        <v>466</v>
      </c>
      <c r="D415" s="66" t="s">
        <v>47</v>
      </c>
      <c r="E415" s="66" t="s">
        <v>12</v>
      </c>
      <c r="F415" s="67">
        <v>38325</v>
      </c>
      <c r="G415" s="66" t="s">
        <v>17</v>
      </c>
    </row>
    <row r="416" spans="1:7" x14ac:dyDescent="0.2">
      <c r="A416" s="66">
        <v>415</v>
      </c>
      <c r="B416" s="66" t="s">
        <v>273</v>
      </c>
      <c r="C416" s="66" t="s">
        <v>467</v>
      </c>
      <c r="D416" s="66" t="s">
        <v>47</v>
      </c>
      <c r="E416" s="66" t="s">
        <v>13</v>
      </c>
      <c r="F416" s="67">
        <v>37810</v>
      </c>
      <c r="G416" s="66" t="s">
        <v>17</v>
      </c>
    </row>
    <row r="417" spans="1:7" x14ac:dyDescent="0.2">
      <c r="A417" s="66">
        <v>416</v>
      </c>
      <c r="B417" s="66" t="s">
        <v>468</v>
      </c>
      <c r="C417" s="66" t="s">
        <v>429</v>
      </c>
      <c r="D417" s="66" t="s">
        <v>47</v>
      </c>
      <c r="E417" s="66" t="s">
        <v>13</v>
      </c>
      <c r="F417" s="67">
        <v>37579</v>
      </c>
      <c r="G417" s="66" t="s">
        <v>17</v>
      </c>
    </row>
    <row r="418" spans="1:7" x14ac:dyDescent="0.2">
      <c r="A418" s="66">
        <v>417</v>
      </c>
      <c r="B418" s="66" t="s">
        <v>469</v>
      </c>
      <c r="C418" s="66" t="s">
        <v>470</v>
      </c>
      <c r="D418" s="66" t="s">
        <v>47</v>
      </c>
      <c r="E418" s="66" t="s">
        <v>13</v>
      </c>
      <c r="F418" s="67">
        <v>38138</v>
      </c>
      <c r="G418" s="66" t="s">
        <v>17</v>
      </c>
    </row>
    <row r="419" spans="1:7" x14ac:dyDescent="0.2">
      <c r="A419" s="66">
        <v>418</v>
      </c>
      <c r="B419" s="66" t="s">
        <v>171</v>
      </c>
      <c r="C419" s="66" t="s">
        <v>471</v>
      </c>
      <c r="D419" s="66" t="s">
        <v>47</v>
      </c>
      <c r="E419" s="66" t="s">
        <v>13</v>
      </c>
      <c r="F419" s="67">
        <v>38176</v>
      </c>
      <c r="G419" s="66" t="s">
        <v>17</v>
      </c>
    </row>
    <row r="420" spans="1:7" x14ac:dyDescent="0.2">
      <c r="A420" s="66">
        <v>419</v>
      </c>
      <c r="B420" s="66" t="s">
        <v>93</v>
      </c>
      <c r="C420" s="66" t="s">
        <v>472</v>
      </c>
      <c r="D420" s="66" t="s">
        <v>53</v>
      </c>
      <c r="E420" s="66" t="s">
        <v>14</v>
      </c>
      <c r="F420" s="67">
        <v>37490</v>
      </c>
      <c r="G420" s="66" t="s">
        <v>17</v>
      </c>
    </row>
    <row r="421" spans="1:7" x14ac:dyDescent="0.2">
      <c r="A421" s="66">
        <v>420</v>
      </c>
      <c r="B421" s="66" t="s">
        <v>131</v>
      </c>
      <c r="C421" s="66" t="s">
        <v>424</v>
      </c>
      <c r="D421" s="66" t="s">
        <v>47</v>
      </c>
      <c r="E421" s="66" t="s">
        <v>13</v>
      </c>
      <c r="F421" s="67">
        <v>37941</v>
      </c>
      <c r="G421" s="66" t="s">
        <v>17</v>
      </c>
    </row>
    <row r="422" spans="1:7" x14ac:dyDescent="0.2">
      <c r="A422" s="66">
        <v>421</v>
      </c>
      <c r="B422" s="66" t="s">
        <v>473</v>
      </c>
      <c r="C422" s="66" t="s">
        <v>465</v>
      </c>
      <c r="D422" s="66" t="s">
        <v>53</v>
      </c>
      <c r="E422" s="66" t="s">
        <v>14</v>
      </c>
      <c r="F422" s="67">
        <v>37389</v>
      </c>
      <c r="G422" s="66" t="s">
        <v>17</v>
      </c>
    </row>
    <row r="423" spans="1:7" x14ac:dyDescent="0.2">
      <c r="A423" s="66">
        <v>422</v>
      </c>
      <c r="B423" s="66" t="s">
        <v>179</v>
      </c>
      <c r="C423" s="66" t="s">
        <v>474</v>
      </c>
      <c r="D423" s="66" t="s">
        <v>47</v>
      </c>
      <c r="E423" s="66" t="s">
        <v>14</v>
      </c>
      <c r="F423" s="67">
        <v>36947</v>
      </c>
      <c r="G423" s="66" t="s">
        <v>17</v>
      </c>
    </row>
    <row r="424" spans="1:7" x14ac:dyDescent="0.2">
      <c r="A424" s="66">
        <v>423</v>
      </c>
      <c r="B424" s="66" t="s">
        <v>136</v>
      </c>
      <c r="C424" s="66" t="s">
        <v>475</v>
      </c>
      <c r="D424" s="66" t="s">
        <v>47</v>
      </c>
      <c r="E424" s="66" t="s">
        <v>13</v>
      </c>
      <c r="F424" s="67">
        <v>37982</v>
      </c>
      <c r="G424" s="66" t="s">
        <v>17</v>
      </c>
    </row>
    <row r="425" spans="1:7" x14ac:dyDescent="0.2">
      <c r="A425" s="66">
        <v>424</v>
      </c>
      <c r="B425" s="66" t="s">
        <v>1111</v>
      </c>
      <c r="C425" s="66"/>
      <c r="D425" s="66"/>
      <c r="E425" s="66" t="s">
        <v>7</v>
      </c>
      <c r="F425" s="67"/>
      <c r="G425" s="66" t="s">
        <v>17</v>
      </c>
    </row>
    <row r="426" spans="1:7" x14ac:dyDescent="0.2">
      <c r="A426" s="66">
        <v>425</v>
      </c>
      <c r="B426" s="66" t="s">
        <v>959</v>
      </c>
      <c r="C426" s="66" t="s">
        <v>866</v>
      </c>
      <c r="D426" s="66" t="s">
        <v>47</v>
      </c>
      <c r="E426" s="66" t="s">
        <v>12</v>
      </c>
      <c r="F426" s="67">
        <v>38649</v>
      </c>
      <c r="G426" s="66" t="s">
        <v>17</v>
      </c>
    </row>
    <row r="427" spans="1:7" x14ac:dyDescent="0.2">
      <c r="A427" s="66">
        <v>426</v>
      </c>
      <c r="B427" s="66" t="s">
        <v>867</v>
      </c>
      <c r="C427" s="66" t="s">
        <v>866</v>
      </c>
      <c r="D427" s="66" t="s">
        <v>47</v>
      </c>
      <c r="E427" s="66" t="s">
        <v>868</v>
      </c>
      <c r="F427" s="67">
        <v>39181</v>
      </c>
      <c r="G427" s="66" t="s">
        <v>17</v>
      </c>
    </row>
    <row r="428" spans="1:7" x14ac:dyDescent="0.2">
      <c r="A428" s="66">
        <v>427</v>
      </c>
      <c r="B428" s="66" t="s">
        <v>441</v>
      </c>
      <c r="C428" s="66" t="s">
        <v>442</v>
      </c>
      <c r="D428" s="66" t="s">
        <v>53</v>
      </c>
      <c r="E428" s="66" t="s">
        <v>14</v>
      </c>
      <c r="F428" s="67">
        <v>37534</v>
      </c>
      <c r="G428" s="66" t="s">
        <v>17</v>
      </c>
    </row>
    <row r="429" spans="1:7" x14ac:dyDescent="0.2">
      <c r="A429" s="66">
        <v>428</v>
      </c>
      <c r="B429" s="66" t="s">
        <v>273</v>
      </c>
      <c r="C429" s="66" t="s">
        <v>869</v>
      </c>
      <c r="D429" s="66" t="s">
        <v>47</v>
      </c>
      <c r="E429" s="66" t="s">
        <v>14</v>
      </c>
      <c r="F429" s="67">
        <v>37169</v>
      </c>
      <c r="G429" s="66" t="s">
        <v>17</v>
      </c>
    </row>
    <row r="430" spans="1:7" x14ac:dyDescent="0.2">
      <c r="A430" s="66">
        <v>429</v>
      </c>
      <c r="B430" s="66" t="s">
        <v>960</v>
      </c>
      <c r="C430" s="66" t="s">
        <v>961</v>
      </c>
      <c r="D430" s="66" t="s">
        <v>53</v>
      </c>
      <c r="E430" s="66" t="s">
        <v>12</v>
      </c>
      <c r="F430" s="67">
        <v>38348</v>
      </c>
      <c r="G430" s="66" t="s">
        <v>17</v>
      </c>
    </row>
    <row r="431" spans="1:7" x14ac:dyDescent="0.2">
      <c r="A431" s="66">
        <v>430</v>
      </c>
      <c r="B431" s="66" t="s">
        <v>452</v>
      </c>
      <c r="C431" s="66" t="s">
        <v>962</v>
      </c>
      <c r="D431" s="66" t="s">
        <v>53</v>
      </c>
      <c r="E431" s="66" t="s">
        <v>14</v>
      </c>
      <c r="F431" s="67">
        <v>37419</v>
      </c>
      <c r="G431" s="66" t="s">
        <v>17</v>
      </c>
    </row>
    <row r="432" spans="1:7" x14ac:dyDescent="0.2">
      <c r="A432" s="66">
        <v>431</v>
      </c>
      <c r="B432" s="66" t="s">
        <v>667</v>
      </c>
      <c r="C432" s="66" t="s">
        <v>963</v>
      </c>
      <c r="D432" s="66" t="s">
        <v>47</v>
      </c>
      <c r="E432" s="66" t="s">
        <v>12</v>
      </c>
      <c r="F432" s="67">
        <v>38871</v>
      </c>
      <c r="G432" s="66" t="s">
        <v>17</v>
      </c>
    </row>
    <row r="433" spans="1:7" x14ac:dyDescent="0.2">
      <c r="A433" s="66">
        <v>432</v>
      </c>
      <c r="B433" s="66" t="s">
        <v>964</v>
      </c>
      <c r="C433" s="66" t="s">
        <v>965</v>
      </c>
      <c r="D433" s="66" t="s">
        <v>47</v>
      </c>
      <c r="E433" s="66" t="s">
        <v>12</v>
      </c>
      <c r="F433" s="67">
        <v>38318</v>
      </c>
      <c r="G433" s="66" t="s">
        <v>17</v>
      </c>
    </row>
    <row r="434" spans="1:7" x14ac:dyDescent="0.2">
      <c r="A434" s="66">
        <v>433</v>
      </c>
      <c r="B434" s="66" t="s">
        <v>152</v>
      </c>
      <c r="C434" s="66" t="s">
        <v>966</v>
      </c>
      <c r="D434" s="66" t="s">
        <v>47</v>
      </c>
      <c r="E434" s="66" t="s">
        <v>12</v>
      </c>
      <c r="F434" s="67">
        <v>38452</v>
      </c>
      <c r="G434" s="66" t="s">
        <v>17</v>
      </c>
    </row>
    <row r="435" spans="1:7" x14ac:dyDescent="0.2">
      <c r="A435" s="66">
        <v>434</v>
      </c>
      <c r="B435" s="66" t="s">
        <v>967</v>
      </c>
      <c r="C435" s="66" t="s">
        <v>423</v>
      </c>
      <c r="D435" s="66" t="s">
        <v>53</v>
      </c>
      <c r="E435" s="66" t="s">
        <v>868</v>
      </c>
      <c r="F435" s="67"/>
      <c r="G435" s="66" t="s">
        <v>17</v>
      </c>
    </row>
    <row r="436" spans="1:7" x14ac:dyDescent="0.2">
      <c r="A436" s="66">
        <v>435</v>
      </c>
      <c r="B436" s="66" t="s">
        <v>275</v>
      </c>
      <c r="C436" s="66" t="s">
        <v>145</v>
      </c>
      <c r="D436" s="66" t="s">
        <v>47</v>
      </c>
      <c r="E436" s="66" t="s">
        <v>12</v>
      </c>
      <c r="F436" s="67">
        <v>38444</v>
      </c>
      <c r="G436" s="66" t="s">
        <v>17</v>
      </c>
    </row>
    <row r="437" spans="1:7" x14ac:dyDescent="0.2">
      <c r="A437" s="66">
        <v>436</v>
      </c>
      <c r="B437" s="66" t="s">
        <v>968</v>
      </c>
      <c r="C437" s="66" t="s">
        <v>969</v>
      </c>
      <c r="D437" s="66" t="s">
        <v>47</v>
      </c>
      <c r="E437" s="66" t="s">
        <v>12</v>
      </c>
      <c r="F437" s="67">
        <v>38762</v>
      </c>
      <c r="G437" s="66" t="s">
        <v>17</v>
      </c>
    </row>
    <row r="438" spans="1:7" x14ac:dyDescent="0.2">
      <c r="A438" s="66">
        <v>437</v>
      </c>
      <c r="B438" s="66" t="s">
        <v>446</v>
      </c>
      <c r="C438" s="66" t="s">
        <v>970</v>
      </c>
      <c r="D438" s="66" t="s">
        <v>47</v>
      </c>
      <c r="E438" s="66" t="s">
        <v>13</v>
      </c>
      <c r="F438" s="67">
        <v>37593</v>
      </c>
      <c r="G438" s="66" t="s">
        <v>17</v>
      </c>
    </row>
    <row r="439" spans="1:7" x14ac:dyDescent="0.2">
      <c r="A439" s="66">
        <v>438</v>
      </c>
      <c r="B439" s="66" t="s">
        <v>719</v>
      </c>
      <c r="C439" s="66" t="s">
        <v>971</v>
      </c>
      <c r="D439" s="66" t="s">
        <v>972</v>
      </c>
      <c r="E439" s="66" t="s">
        <v>12</v>
      </c>
      <c r="F439" s="67">
        <v>38524</v>
      </c>
      <c r="G439" s="66" t="s">
        <v>17</v>
      </c>
    </row>
    <row r="440" spans="1:7" x14ac:dyDescent="0.2">
      <c r="A440" s="66">
        <v>439</v>
      </c>
      <c r="B440" s="66" t="s">
        <v>107</v>
      </c>
      <c r="C440" s="66" t="s">
        <v>1007</v>
      </c>
      <c r="D440" s="66" t="s">
        <v>53</v>
      </c>
      <c r="E440" s="66" t="s">
        <v>12</v>
      </c>
      <c r="F440" s="67">
        <v>38278</v>
      </c>
      <c r="G440" s="66" t="s">
        <v>17</v>
      </c>
    </row>
    <row r="441" spans="1:7" x14ac:dyDescent="0.2">
      <c r="A441" s="66">
        <v>440</v>
      </c>
      <c r="B441" s="66" t="s">
        <v>1051</v>
      </c>
      <c r="C441" s="66" t="s">
        <v>1052</v>
      </c>
      <c r="D441" s="66" t="s">
        <v>47</v>
      </c>
      <c r="E441" s="66" t="s">
        <v>12</v>
      </c>
      <c r="F441" s="67">
        <v>38846</v>
      </c>
      <c r="G441" s="66" t="s">
        <v>17</v>
      </c>
    </row>
    <row r="442" spans="1:7" x14ac:dyDescent="0.2">
      <c r="A442" s="66">
        <v>441</v>
      </c>
      <c r="B442" s="66" t="s">
        <v>1049</v>
      </c>
      <c r="C442" s="66" t="s">
        <v>1050</v>
      </c>
      <c r="D442" s="66" t="s">
        <v>47</v>
      </c>
      <c r="E442" s="66" t="s">
        <v>12</v>
      </c>
      <c r="F442" s="67">
        <v>38293</v>
      </c>
      <c r="G442" s="66" t="s">
        <v>17</v>
      </c>
    </row>
    <row r="443" spans="1:7" x14ac:dyDescent="0.2">
      <c r="A443" s="66">
        <v>442</v>
      </c>
      <c r="B443" s="66" t="s">
        <v>181</v>
      </c>
      <c r="C443" s="66" t="s">
        <v>421</v>
      </c>
      <c r="D443" s="66" t="s">
        <v>47</v>
      </c>
      <c r="E443" s="66" t="s">
        <v>13</v>
      </c>
      <c r="F443" s="67">
        <v>38215</v>
      </c>
      <c r="G443" s="66" t="s">
        <v>17</v>
      </c>
    </row>
    <row r="444" spans="1:7" x14ac:dyDescent="0.2">
      <c r="A444" s="66">
        <v>443</v>
      </c>
      <c r="B444" s="66" t="s">
        <v>179</v>
      </c>
      <c r="C444" s="66" t="s">
        <v>1053</v>
      </c>
      <c r="D444" s="66" t="s">
        <v>47</v>
      </c>
      <c r="E444" s="66" t="s">
        <v>12</v>
      </c>
      <c r="F444" s="67">
        <v>38612</v>
      </c>
      <c r="G444" s="66" t="s">
        <v>17</v>
      </c>
    </row>
    <row r="445" spans="1:7" x14ac:dyDescent="0.2">
      <c r="A445" s="66">
        <v>444</v>
      </c>
      <c r="B445" s="66" t="s">
        <v>1054</v>
      </c>
      <c r="C445" s="66" t="s">
        <v>1055</v>
      </c>
      <c r="D445" s="66" t="s">
        <v>53</v>
      </c>
      <c r="E445" s="66" t="s">
        <v>12</v>
      </c>
      <c r="F445" s="67">
        <v>38378</v>
      </c>
      <c r="G445" s="66" t="s">
        <v>17</v>
      </c>
    </row>
    <row r="446" spans="1:7" x14ac:dyDescent="0.2">
      <c r="A446" s="66">
        <v>445</v>
      </c>
      <c r="B446" s="66" t="s">
        <v>468</v>
      </c>
      <c r="C446" s="66" t="s">
        <v>1056</v>
      </c>
      <c r="D446" s="66" t="s">
        <v>47</v>
      </c>
      <c r="E446" s="66" t="s">
        <v>14</v>
      </c>
      <c r="F446" s="67">
        <v>37151</v>
      </c>
      <c r="G446" s="66" t="s">
        <v>17</v>
      </c>
    </row>
    <row r="447" spans="1:7" x14ac:dyDescent="0.2">
      <c r="A447" s="66">
        <v>446</v>
      </c>
      <c r="B447" s="66" t="s">
        <v>1082</v>
      </c>
      <c r="C447" s="66" t="s">
        <v>1112</v>
      </c>
      <c r="D447" s="66" t="s">
        <v>47</v>
      </c>
      <c r="E447" s="66" t="s">
        <v>12</v>
      </c>
      <c r="F447" s="67">
        <v>38389</v>
      </c>
      <c r="G447" s="66" t="s">
        <v>17</v>
      </c>
    </row>
    <row r="448" spans="1:7" x14ac:dyDescent="0.2">
      <c r="A448" s="66">
        <v>447</v>
      </c>
      <c r="B448" s="66" t="s">
        <v>1113</v>
      </c>
      <c r="C448" s="66" t="s">
        <v>1114</v>
      </c>
      <c r="D448" s="66" t="s">
        <v>47</v>
      </c>
      <c r="E448" s="66" t="s">
        <v>1115</v>
      </c>
      <c r="F448" s="67">
        <v>38799</v>
      </c>
      <c r="G448" s="66" t="s">
        <v>17</v>
      </c>
    </row>
    <row r="449" spans="1:7" x14ac:dyDescent="0.2">
      <c r="A449" s="66">
        <v>448</v>
      </c>
      <c r="B449" s="66" t="s">
        <v>1116</v>
      </c>
      <c r="C449" s="66" t="s">
        <v>443</v>
      </c>
      <c r="D449" s="66" t="s">
        <v>47</v>
      </c>
      <c r="E449" s="66" t="s">
        <v>13</v>
      </c>
      <c r="F449" s="67">
        <v>37670</v>
      </c>
      <c r="G449" s="66" t="s">
        <v>17</v>
      </c>
    </row>
    <row r="450" spans="1:7" x14ac:dyDescent="0.2">
      <c r="A450" s="66">
        <v>449</v>
      </c>
      <c r="B450" s="66" t="s">
        <v>1117</v>
      </c>
      <c r="C450" s="66" t="s">
        <v>1118</v>
      </c>
      <c r="D450" s="66" t="s">
        <v>47</v>
      </c>
      <c r="E450" s="66" t="s">
        <v>12</v>
      </c>
      <c r="F450" s="67">
        <v>38370</v>
      </c>
      <c r="G450" s="66" t="s">
        <v>17</v>
      </c>
    </row>
    <row r="451" spans="1:7" x14ac:dyDescent="0.2">
      <c r="A451" s="66">
        <v>450</v>
      </c>
      <c r="B451" s="66" t="s">
        <v>275</v>
      </c>
      <c r="C451" s="66" t="s">
        <v>1119</v>
      </c>
      <c r="D451" s="66" t="s">
        <v>47</v>
      </c>
      <c r="E451" s="66" t="s">
        <v>12</v>
      </c>
      <c r="F451" s="67">
        <v>38745</v>
      </c>
      <c r="G451" s="66" t="s">
        <v>17</v>
      </c>
    </row>
    <row r="452" spans="1:7" x14ac:dyDescent="0.2">
      <c r="A452" s="66">
        <v>451</v>
      </c>
      <c r="B452" s="66" t="s">
        <v>77</v>
      </c>
      <c r="C452" s="66" t="s">
        <v>1120</v>
      </c>
      <c r="D452" s="66" t="s">
        <v>53</v>
      </c>
      <c r="E452" s="66" t="s">
        <v>12</v>
      </c>
      <c r="F452" s="67">
        <v>38930</v>
      </c>
      <c r="G452" s="66" t="s">
        <v>17</v>
      </c>
    </row>
    <row r="453" spans="1:7" x14ac:dyDescent="0.2">
      <c r="A453" s="66">
        <v>452</v>
      </c>
      <c r="B453" s="66" t="s">
        <v>667</v>
      </c>
      <c r="C453" s="66" t="s">
        <v>1121</v>
      </c>
      <c r="D453" s="66" t="s">
        <v>47</v>
      </c>
      <c r="E453" s="66" t="s">
        <v>1115</v>
      </c>
      <c r="F453" s="67">
        <v>38756</v>
      </c>
      <c r="G453" s="66" t="s">
        <v>17</v>
      </c>
    </row>
    <row r="454" spans="1:7" x14ac:dyDescent="0.2">
      <c r="A454" s="66">
        <v>453</v>
      </c>
      <c r="B454" s="66" t="s">
        <v>273</v>
      </c>
      <c r="C454" s="66" t="s">
        <v>1121</v>
      </c>
      <c r="D454" s="66" t="s">
        <v>47</v>
      </c>
      <c r="E454" s="66" t="s">
        <v>14</v>
      </c>
      <c r="F454" s="67">
        <v>37489</v>
      </c>
      <c r="G454" s="66" t="s">
        <v>17</v>
      </c>
    </row>
    <row r="455" spans="1:7" x14ac:dyDescent="0.2">
      <c r="A455" s="66">
        <v>454</v>
      </c>
      <c r="B455" s="66" t="s">
        <v>1122</v>
      </c>
      <c r="C455" s="66" t="s">
        <v>1123</v>
      </c>
      <c r="D455" s="66" t="s">
        <v>47</v>
      </c>
      <c r="E455" s="66" t="s">
        <v>12</v>
      </c>
      <c r="F455" s="67">
        <v>38765</v>
      </c>
      <c r="G455" s="66" t="s">
        <v>17</v>
      </c>
    </row>
    <row r="456" spans="1:7" x14ac:dyDescent="0.2">
      <c r="A456" s="66">
        <v>455</v>
      </c>
      <c r="B456" s="66" t="s">
        <v>273</v>
      </c>
      <c r="C456" s="66" t="s">
        <v>1123</v>
      </c>
      <c r="D456" s="66" t="s">
        <v>47</v>
      </c>
      <c r="E456" s="66" t="s">
        <v>14</v>
      </c>
      <c r="F456" s="67">
        <v>37131</v>
      </c>
      <c r="G456" s="66" t="s">
        <v>17</v>
      </c>
    </row>
    <row r="457" spans="1:7" x14ac:dyDescent="0.2">
      <c r="A457" s="66">
        <v>456</v>
      </c>
      <c r="B457" s="66"/>
      <c r="C457" s="66"/>
      <c r="D457" s="66"/>
      <c r="E457" s="66"/>
      <c r="F457" s="67"/>
      <c r="G457" s="66" t="s">
        <v>17</v>
      </c>
    </row>
    <row r="458" spans="1:7" x14ac:dyDescent="0.2">
      <c r="A458" s="66">
        <v>457</v>
      </c>
      <c r="B458" s="66"/>
      <c r="C458" s="66"/>
      <c r="D458" s="66"/>
      <c r="E458" s="66"/>
      <c r="F458" s="67"/>
      <c r="G458" s="66" t="s">
        <v>17</v>
      </c>
    </row>
    <row r="459" spans="1:7" x14ac:dyDescent="0.2">
      <c r="A459" s="66">
        <v>458</v>
      </c>
      <c r="B459" s="66"/>
      <c r="C459" s="66"/>
      <c r="D459" s="66"/>
      <c r="E459" s="66"/>
      <c r="F459" s="67"/>
      <c r="G459" s="66" t="s">
        <v>17</v>
      </c>
    </row>
    <row r="460" spans="1:7" x14ac:dyDescent="0.2">
      <c r="A460" s="66">
        <v>459</v>
      </c>
      <c r="B460" s="66"/>
      <c r="C460" s="66"/>
      <c r="D460" s="66"/>
      <c r="E460" s="66"/>
      <c r="F460" s="67"/>
      <c r="G460" s="66" t="s">
        <v>17</v>
      </c>
    </row>
    <row r="461" spans="1:7" x14ac:dyDescent="0.2">
      <c r="A461" s="66">
        <v>460</v>
      </c>
      <c r="B461" s="66"/>
      <c r="C461" s="66"/>
      <c r="D461" s="66"/>
      <c r="E461" s="66"/>
      <c r="F461" s="67"/>
      <c r="G461" s="66" t="s">
        <v>17</v>
      </c>
    </row>
    <row r="462" spans="1:7" x14ac:dyDescent="0.2">
      <c r="A462" s="66">
        <v>461</v>
      </c>
      <c r="B462" s="66"/>
      <c r="C462" s="66"/>
      <c r="D462" s="66"/>
      <c r="E462" s="66"/>
      <c r="F462" s="67"/>
      <c r="G462" s="66" t="s">
        <v>17</v>
      </c>
    </row>
    <row r="463" spans="1:7" x14ac:dyDescent="0.2">
      <c r="A463" s="66">
        <v>462</v>
      </c>
      <c r="B463" s="66"/>
      <c r="C463" s="66"/>
      <c r="D463" s="66"/>
      <c r="E463" s="66"/>
      <c r="F463" s="67"/>
      <c r="G463" s="66" t="s">
        <v>17</v>
      </c>
    </row>
    <row r="464" spans="1:7" x14ac:dyDescent="0.2">
      <c r="A464" s="66">
        <v>463</v>
      </c>
      <c r="B464" s="66"/>
      <c r="C464" s="66"/>
      <c r="D464" s="66"/>
      <c r="E464" s="66"/>
      <c r="F464" s="67"/>
      <c r="G464" s="66" t="s">
        <v>17</v>
      </c>
    </row>
    <row r="465" spans="1:7" x14ac:dyDescent="0.2">
      <c r="A465" s="66">
        <v>464</v>
      </c>
      <c r="B465" s="66"/>
      <c r="C465" s="66"/>
      <c r="D465" s="66"/>
      <c r="E465" s="66"/>
      <c r="F465" s="67"/>
      <c r="G465" s="66" t="s">
        <v>17</v>
      </c>
    </row>
    <row r="466" spans="1:7" x14ac:dyDescent="0.2">
      <c r="A466" s="66">
        <v>465</v>
      </c>
      <c r="B466" s="66"/>
      <c r="C466" s="66"/>
      <c r="D466" s="66"/>
      <c r="E466" s="66"/>
      <c r="F466" s="67"/>
      <c r="G466" s="66" t="s">
        <v>17</v>
      </c>
    </row>
    <row r="467" spans="1:7" x14ac:dyDescent="0.2">
      <c r="A467" s="66">
        <v>466</v>
      </c>
      <c r="B467" s="66"/>
      <c r="C467" s="66"/>
      <c r="D467" s="66"/>
      <c r="E467" s="66"/>
      <c r="F467" s="67"/>
      <c r="G467" s="66" t="s">
        <v>17</v>
      </c>
    </row>
    <row r="468" spans="1:7" x14ac:dyDescent="0.2">
      <c r="A468" s="66">
        <v>467</v>
      </c>
      <c r="B468" s="66"/>
      <c r="C468" s="66"/>
      <c r="D468" s="66"/>
      <c r="E468" s="66"/>
      <c r="F468" s="67"/>
      <c r="G468" s="66" t="s">
        <v>17</v>
      </c>
    </row>
    <row r="469" spans="1:7" x14ac:dyDescent="0.2">
      <c r="A469" s="66">
        <v>468</v>
      </c>
      <c r="B469" s="66"/>
      <c r="C469" s="66"/>
      <c r="D469" s="66"/>
      <c r="E469" s="66"/>
      <c r="F469" s="67"/>
      <c r="G469" s="66" t="s">
        <v>17</v>
      </c>
    </row>
    <row r="470" spans="1:7" x14ac:dyDescent="0.2">
      <c r="A470" s="66">
        <v>469</v>
      </c>
      <c r="B470" s="66"/>
      <c r="C470" s="66"/>
      <c r="D470" s="66"/>
      <c r="E470" s="66"/>
      <c r="F470" s="67"/>
      <c r="G470" s="66" t="s">
        <v>17</v>
      </c>
    </row>
    <row r="471" spans="1:7" x14ac:dyDescent="0.2">
      <c r="A471" s="66">
        <v>470</v>
      </c>
      <c r="B471" s="66"/>
      <c r="C471" s="66"/>
      <c r="D471" s="66"/>
      <c r="E471" s="66"/>
      <c r="F471" s="67"/>
      <c r="G471" s="66" t="s">
        <v>17</v>
      </c>
    </row>
    <row r="472" spans="1:7" x14ac:dyDescent="0.2">
      <c r="A472" s="66">
        <v>471</v>
      </c>
      <c r="B472" s="66"/>
      <c r="C472" s="66"/>
      <c r="D472" s="66"/>
      <c r="E472" s="66"/>
      <c r="F472" s="67"/>
      <c r="G472" s="66" t="s">
        <v>17</v>
      </c>
    </row>
    <row r="473" spans="1:7" x14ac:dyDescent="0.2">
      <c r="A473" s="66">
        <v>472</v>
      </c>
      <c r="B473" s="66"/>
      <c r="C473" s="66"/>
      <c r="D473" s="66"/>
      <c r="E473" s="66"/>
      <c r="F473" s="67"/>
      <c r="G473" s="66" t="s">
        <v>17</v>
      </c>
    </row>
    <row r="474" spans="1:7" x14ac:dyDescent="0.2">
      <c r="A474" s="66">
        <v>473</v>
      </c>
      <c r="B474" s="66"/>
      <c r="C474" s="66"/>
      <c r="D474" s="66"/>
      <c r="E474" s="66"/>
      <c r="F474" s="67"/>
      <c r="G474" s="66" t="s">
        <v>17</v>
      </c>
    </row>
    <row r="475" spans="1:7" x14ac:dyDescent="0.2">
      <c r="A475" s="66">
        <v>474</v>
      </c>
      <c r="B475" s="66"/>
      <c r="C475" s="66"/>
      <c r="D475" s="66"/>
      <c r="E475" s="66"/>
      <c r="F475" s="67"/>
      <c r="G475" s="66" t="s">
        <v>17</v>
      </c>
    </row>
    <row r="476" spans="1:7" x14ac:dyDescent="0.2">
      <c r="A476" s="66">
        <v>475</v>
      </c>
      <c r="B476" s="66"/>
      <c r="C476" s="66"/>
      <c r="D476" s="66"/>
      <c r="E476" s="66"/>
      <c r="F476" s="67"/>
      <c r="G476" s="66" t="s">
        <v>17</v>
      </c>
    </row>
    <row r="477" spans="1:7" x14ac:dyDescent="0.2">
      <c r="A477" s="66">
        <v>476</v>
      </c>
      <c r="B477" s="66"/>
      <c r="C477" s="66"/>
      <c r="D477" s="66"/>
      <c r="E477" s="66"/>
      <c r="F477" s="67"/>
      <c r="G477" s="66" t="s">
        <v>17</v>
      </c>
    </row>
    <row r="478" spans="1:7" x14ac:dyDescent="0.2">
      <c r="A478" s="66">
        <v>477</v>
      </c>
      <c r="B478" s="66"/>
      <c r="C478" s="66"/>
      <c r="D478" s="66"/>
      <c r="E478" s="66"/>
      <c r="F478" s="67"/>
      <c r="G478" s="66" t="s">
        <v>17</v>
      </c>
    </row>
    <row r="479" spans="1:7" x14ac:dyDescent="0.2">
      <c r="A479" s="66">
        <v>478</v>
      </c>
      <c r="B479" s="66"/>
      <c r="C479" s="66"/>
      <c r="D479" s="66"/>
      <c r="E479" s="66"/>
      <c r="F479" s="67"/>
      <c r="G479" s="66" t="s">
        <v>17</v>
      </c>
    </row>
    <row r="480" spans="1:7" x14ac:dyDescent="0.2">
      <c r="A480" s="66">
        <v>479</v>
      </c>
      <c r="B480" s="66"/>
      <c r="C480" s="66"/>
      <c r="D480" s="66"/>
      <c r="E480" s="66"/>
      <c r="F480" s="67"/>
      <c r="G480" s="66" t="s">
        <v>17</v>
      </c>
    </row>
    <row r="481" spans="1:7" ht="17" thickBot="1" x14ac:dyDescent="0.25">
      <c r="A481" s="68">
        <v>480</v>
      </c>
      <c r="B481" s="68"/>
      <c r="C481" s="68"/>
      <c r="D481" s="68"/>
      <c r="E481" s="68"/>
      <c r="F481" s="69"/>
      <c r="G481" s="68" t="s">
        <v>17</v>
      </c>
    </row>
    <row r="482" spans="1:7" x14ac:dyDescent="0.2">
      <c r="A482" s="25">
        <v>481</v>
      </c>
      <c r="B482" s="72" t="s">
        <v>476</v>
      </c>
      <c r="C482" s="72" t="s">
        <v>477</v>
      </c>
      <c r="D482" s="88" t="s">
        <v>53</v>
      </c>
      <c r="E482" s="88" t="s">
        <v>186</v>
      </c>
      <c r="F482" s="74">
        <v>39171</v>
      </c>
      <c r="G482" s="25" t="s">
        <v>21</v>
      </c>
    </row>
    <row r="483" spans="1:7" x14ac:dyDescent="0.2">
      <c r="A483" s="66">
        <v>482</v>
      </c>
      <c r="B483" s="72" t="s">
        <v>478</v>
      </c>
      <c r="C483" s="72" t="s">
        <v>479</v>
      </c>
      <c r="D483" s="88" t="s">
        <v>53</v>
      </c>
      <c r="E483" s="88" t="s">
        <v>186</v>
      </c>
      <c r="F483" s="74">
        <v>38964</v>
      </c>
      <c r="G483" s="66" t="s">
        <v>21</v>
      </c>
    </row>
    <row r="484" spans="1:7" x14ac:dyDescent="0.2">
      <c r="A484" s="66">
        <v>483</v>
      </c>
      <c r="B484" s="72" t="s">
        <v>480</v>
      </c>
      <c r="C484" s="72" t="s">
        <v>481</v>
      </c>
      <c r="D484" s="88" t="s">
        <v>53</v>
      </c>
      <c r="E484" s="88" t="s">
        <v>186</v>
      </c>
      <c r="F484" s="74">
        <v>38981</v>
      </c>
      <c r="G484" s="66" t="s">
        <v>21</v>
      </c>
    </row>
    <row r="485" spans="1:7" x14ac:dyDescent="0.2">
      <c r="A485" s="66">
        <v>484</v>
      </c>
      <c r="B485" s="72" t="s">
        <v>482</v>
      </c>
      <c r="C485" s="72" t="s">
        <v>483</v>
      </c>
      <c r="D485" s="88" t="s">
        <v>53</v>
      </c>
      <c r="E485" s="88" t="s">
        <v>186</v>
      </c>
      <c r="F485" s="74">
        <v>39196</v>
      </c>
      <c r="G485" s="66" t="s">
        <v>21</v>
      </c>
    </row>
    <row r="486" spans="1:7" x14ac:dyDescent="0.2">
      <c r="A486" s="66">
        <v>485</v>
      </c>
      <c r="B486" s="72" t="s">
        <v>484</v>
      </c>
      <c r="C486" s="72" t="s">
        <v>485</v>
      </c>
      <c r="D486" s="88" t="s">
        <v>53</v>
      </c>
      <c r="E486" s="88" t="s">
        <v>186</v>
      </c>
      <c r="F486" s="74">
        <v>39553</v>
      </c>
      <c r="G486" s="66" t="s">
        <v>21</v>
      </c>
    </row>
    <row r="487" spans="1:7" x14ac:dyDescent="0.2">
      <c r="A487" s="66">
        <v>486</v>
      </c>
      <c r="B487" s="73" t="s">
        <v>973</v>
      </c>
      <c r="C487" s="73" t="s">
        <v>974</v>
      </c>
      <c r="D487" s="89" t="s">
        <v>53</v>
      </c>
      <c r="E487" s="89" t="s">
        <v>186</v>
      </c>
      <c r="F487" s="75">
        <v>39686</v>
      </c>
      <c r="G487" s="66" t="s">
        <v>21</v>
      </c>
    </row>
    <row r="488" spans="1:7" x14ac:dyDescent="0.2">
      <c r="A488" s="66">
        <v>487</v>
      </c>
      <c r="B488" s="72" t="s">
        <v>364</v>
      </c>
      <c r="C488" s="72" t="s">
        <v>486</v>
      </c>
      <c r="D488" s="88" t="s">
        <v>53</v>
      </c>
      <c r="E488" s="88" t="s">
        <v>186</v>
      </c>
      <c r="F488" s="74">
        <v>39371</v>
      </c>
      <c r="G488" s="66" t="s">
        <v>21</v>
      </c>
    </row>
    <row r="489" spans="1:7" x14ac:dyDescent="0.2">
      <c r="A489" s="66">
        <v>488</v>
      </c>
      <c r="B489" s="72" t="s">
        <v>487</v>
      </c>
      <c r="C489" s="72" t="s">
        <v>488</v>
      </c>
      <c r="D489" s="88" t="s">
        <v>53</v>
      </c>
      <c r="E489" s="88" t="s">
        <v>186</v>
      </c>
      <c r="F489" s="74">
        <v>39457</v>
      </c>
      <c r="G489" s="66" t="s">
        <v>21</v>
      </c>
    </row>
    <row r="490" spans="1:7" x14ac:dyDescent="0.2">
      <c r="A490" s="66">
        <v>489</v>
      </c>
      <c r="B490" s="72"/>
      <c r="C490" s="72"/>
      <c r="D490" s="88"/>
      <c r="E490" s="88"/>
      <c r="F490" s="74"/>
      <c r="G490" s="66" t="s">
        <v>21</v>
      </c>
    </row>
    <row r="491" spans="1:7" x14ac:dyDescent="0.2">
      <c r="A491" s="66">
        <v>490</v>
      </c>
      <c r="B491" s="72"/>
      <c r="C491" s="72"/>
      <c r="D491" s="88"/>
      <c r="E491" s="88"/>
      <c r="F491" s="74"/>
      <c r="G491" s="66" t="s">
        <v>21</v>
      </c>
    </row>
    <row r="492" spans="1:7" x14ac:dyDescent="0.2">
      <c r="A492" s="66">
        <v>491</v>
      </c>
      <c r="B492" s="72"/>
      <c r="C492" s="72"/>
      <c r="D492" s="88"/>
      <c r="E492" s="88"/>
      <c r="F492" s="74"/>
      <c r="G492" s="66" t="s">
        <v>21</v>
      </c>
    </row>
    <row r="493" spans="1:7" x14ac:dyDescent="0.2">
      <c r="A493" s="66">
        <v>492</v>
      </c>
      <c r="B493" s="72"/>
      <c r="C493" s="72"/>
      <c r="D493" s="88"/>
      <c r="E493" s="88"/>
      <c r="F493" s="74"/>
      <c r="G493" s="66" t="s">
        <v>21</v>
      </c>
    </row>
    <row r="494" spans="1:7" x14ac:dyDescent="0.2">
      <c r="A494" s="66">
        <v>493</v>
      </c>
      <c r="B494" s="72"/>
      <c r="C494" s="72"/>
      <c r="D494" s="88"/>
      <c r="E494" s="88"/>
      <c r="F494" s="74"/>
      <c r="G494" s="66" t="s">
        <v>21</v>
      </c>
    </row>
    <row r="495" spans="1:7" x14ac:dyDescent="0.2">
      <c r="A495" s="66">
        <v>494</v>
      </c>
      <c r="B495" s="72"/>
      <c r="C495" s="72"/>
      <c r="D495" s="88"/>
      <c r="E495" s="88"/>
      <c r="F495" s="74"/>
      <c r="G495" s="66" t="s">
        <v>21</v>
      </c>
    </row>
    <row r="496" spans="1:7" x14ac:dyDescent="0.2">
      <c r="A496" s="66">
        <v>495</v>
      </c>
      <c r="B496" s="72" t="s">
        <v>489</v>
      </c>
      <c r="C496" s="72" t="s">
        <v>490</v>
      </c>
      <c r="D496" s="88" t="s">
        <v>47</v>
      </c>
      <c r="E496" s="88" t="s">
        <v>186</v>
      </c>
      <c r="F496" s="74">
        <v>39184</v>
      </c>
      <c r="G496" s="66" t="s">
        <v>21</v>
      </c>
    </row>
    <row r="497" spans="1:7" x14ac:dyDescent="0.2">
      <c r="A497" s="66">
        <v>496</v>
      </c>
      <c r="B497" s="72" t="s">
        <v>491</v>
      </c>
      <c r="C497" s="72" t="s">
        <v>492</v>
      </c>
      <c r="D497" s="88" t="s">
        <v>47</v>
      </c>
      <c r="E497" s="88" t="s">
        <v>186</v>
      </c>
      <c r="F497" s="74">
        <v>39053</v>
      </c>
      <c r="G497" s="66" t="s">
        <v>21</v>
      </c>
    </row>
    <row r="498" spans="1:7" x14ac:dyDescent="0.2">
      <c r="A498" s="66">
        <v>497</v>
      </c>
      <c r="B498" s="72" t="s">
        <v>493</v>
      </c>
      <c r="C498" s="72" t="s">
        <v>494</v>
      </c>
      <c r="D498" s="88" t="s">
        <v>47</v>
      </c>
      <c r="E498" s="88" t="s">
        <v>186</v>
      </c>
      <c r="F498" s="74">
        <v>39369</v>
      </c>
      <c r="G498" s="66" t="s">
        <v>21</v>
      </c>
    </row>
    <row r="499" spans="1:7" x14ac:dyDescent="0.2">
      <c r="A499" s="66">
        <v>498</v>
      </c>
      <c r="B499" s="72" t="s">
        <v>387</v>
      </c>
      <c r="C499" s="72" t="s">
        <v>495</v>
      </c>
      <c r="D499" s="88" t="s">
        <v>47</v>
      </c>
      <c r="E499" s="88" t="s">
        <v>186</v>
      </c>
      <c r="F499" s="74">
        <v>39535</v>
      </c>
      <c r="G499" s="66" t="s">
        <v>21</v>
      </c>
    </row>
    <row r="500" spans="1:7" x14ac:dyDescent="0.2">
      <c r="A500" s="66">
        <v>499</v>
      </c>
      <c r="B500" s="72" t="s">
        <v>496</v>
      </c>
      <c r="C500" s="72" t="s">
        <v>497</v>
      </c>
      <c r="D500" s="88" t="s">
        <v>47</v>
      </c>
      <c r="E500" s="88" t="s">
        <v>186</v>
      </c>
      <c r="F500" s="74">
        <v>39370</v>
      </c>
      <c r="G500" s="66" t="s">
        <v>21</v>
      </c>
    </row>
    <row r="501" spans="1:7" x14ac:dyDescent="0.2">
      <c r="A501" s="66">
        <v>500</v>
      </c>
      <c r="B501" s="73" t="s">
        <v>975</v>
      </c>
      <c r="C501" s="73" t="s">
        <v>976</v>
      </c>
      <c r="D501" s="89" t="s">
        <v>47</v>
      </c>
      <c r="E501" s="89" t="s">
        <v>186</v>
      </c>
      <c r="F501" s="75">
        <v>39229</v>
      </c>
      <c r="G501" s="66" t="s">
        <v>21</v>
      </c>
    </row>
    <row r="502" spans="1:7" x14ac:dyDescent="0.2">
      <c r="A502" s="66">
        <v>501</v>
      </c>
      <c r="B502" s="72" t="s">
        <v>498</v>
      </c>
      <c r="C502" s="72" t="s">
        <v>499</v>
      </c>
      <c r="D502" s="88" t="s">
        <v>47</v>
      </c>
      <c r="E502" s="88" t="s">
        <v>186</v>
      </c>
      <c r="F502" s="74">
        <v>39521</v>
      </c>
      <c r="G502" s="66" t="s">
        <v>21</v>
      </c>
    </row>
    <row r="503" spans="1:7" x14ac:dyDescent="0.2">
      <c r="A503" s="66">
        <v>502</v>
      </c>
      <c r="B503" s="72" t="s">
        <v>500</v>
      </c>
      <c r="C503" s="72" t="s">
        <v>499</v>
      </c>
      <c r="D503" s="88" t="s">
        <v>47</v>
      </c>
      <c r="E503" s="88" t="s">
        <v>186</v>
      </c>
      <c r="F503" s="74">
        <v>39479</v>
      </c>
      <c r="G503" s="66" t="s">
        <v>21</v>
      </c>
    </row>
    <row r="504" spans="1:7" x14ac:dyDescent="0.2">
      <c r="A504" s="66">
        <v>503</v>
      </c>
      <c r="B504" s="72" t="s">
        <v>501</v>
      </c>
      <c r="C504" s="72" t="s">
        <v>502</v>
      </c>
      <c r="D504" s="88" t="s">
        <v>47</v>
      </c>
      <c r="E504" s="88" t="s">
        <v>186</v>
      </c>
      <c r="F504" s="74">
        <v>39409</v>
      </c>
      <c r="G504" s="66" t="s">
        <v>21</v>
      </c>
    </row>
    <row r="505" spans="1:7" x14ac:dyDescent="0.2">
      <c r="A505" s="66">
        <v>504</v>
      </c>
      <c r="B505" s="72"/>
      <c r="C505" s="72"/>
      <c r="D505" s="88"/>
      <c r="E505" s="88"/>
      <c r="F505" s="74"/>
      <c r="G505" s="66" t="s">
        <v>21</v>
      </c>
    </row>
    <row r="506" spans="1:7" x14ac:dyDescent="0.2">
      <c r="A506" s="66">
        <v>505</v>
      </c>
      <c r="B506" s="72"/>
      <c r="C506" s="72"/>
      <c r="D506" s="88"/>
      <c r="E506" s="88"/>
      <c r="F506" s="74"/>
      <c r="G506" s="66" t="s">
        <v>21</v>
      </c>
    </row>
    <row r="507" spans="1:7" x14ac:dyDescent="0.2">
      <c r="A507" s="66">
        <v>506</v>
      </c>
      <c r="B507" s="72"/>
      <c r="C507" s="72"/>
      <c r="D507" s="88"/>
      <c r="E507" s="88"/>
      <c r="F507" s="74"/>
      <c r="G507" s="66" t="s">
        <v>21</v>
      </c>
    </row>
    <row r="508" spans="1:7" x14ac:dyDescent="0.2">
      <c r="A508" s="66">
        <v>507</v>
      </c>
      <c r="B508" s="72"/>
      <c r="C508" s="72"/>
      <c r="D508" s="88"/>
      <c r="E508" s="88"/>
      <c r="F508" s="74"/>
      <c r="G508" s="66" t="s">
        <v>21</v>
      </c>
    </row>
    <row r="509" spans="1:7" x14ac:dyDescent="0.2">
      <c r="A509" s="66">
        <v>508</v>
      </c>
      <c r="B509" s="72" t="s">
        <v>977</v>
      </c>
      <c r="C509" s="72" t="s">
        <v>497</v>
      </c>
      <c r="D509" s="88" t="s">
        <v>53</v>
      </c>
      <c r="E509" s="88" t="s">
        <v>97</v>
      </c>
      <c r="F509" s="74">
        <v>38546</v>
      </c>
      <c r="G509" s="66" t="s">
        <v>21</v>
      </c>
    </row>
    <row r="510" spans="1:7" x14ac:dyDescent="0.2">
      <c r="A510" s="66">
        <v>509</v>
      </c>
      <c r="B510" s="72" t="s">
        <v>978</v>
      </c>
      <c r="C510" s="72" t="s">
        <v>979</v>
      </c>
      <c r="D510" s="88" t="s">
        <v>53</v>
      </c>
      <c r="E510" s="88" t="s">
        <v>97</v>
      </c>
      <c r="F510" s="74">
        <v>38516</v>
      </c>
      <c r="G510" s="66" t="s">
        <v>21</v>
      </c>
    </row>
    <row r="511" spans="1:7" x14ac:dyDescent="0.2">
      <c r="A511" s="66">
        <v>510</v>
      </c>
      <c r="B511" s="72" t="s">
        <v>503</v>
      </c>
      <c r="C511" s="72" t="s">
        <v>504</v>
      </c>
      <c r="D511" s="88" t="s">
        <v>53</v>
      </c>
      <c r="E511" s="88" t="s">
        <v>97</v>
      </c>
      <c r="F511" s="74">
        <v>38461</v>
      </c>
      <c r="G511" s="66" t="s">
        <v>21</v>
      </c>
    </row>
    <row r="512" spans="1:7" x14ac:dyDescent="0.2">
      <c r="A512" s="66">
        <v>511</v>
      </c>
      <c r="B512" s="72" t="s">
        <v>505</v>
      </c>
      <c r="C512" s="72" t="s">
        <v>506</v>
      </c>
      <c r="D512" s="88" t="s">
        <v>53</v>
      </c>
      <c r="E512" s="88" t="s">
        <v>97</v>
      </c>
      <c r="F512" s="74">
        <v>38516</v>
      </c>
      <c r="G512" s="66" t="s">
        <v>21</v>
      </c>
    </row>
    <row r="513" spans="1:7" x14ac:dyDescent="0.2">
      <c r="A513" s="66">
        <v>512</v>
      </c>
      <c r="B513" s="72" t="s">
        <v>507</v>
      </c>
      <c r="C513" s="72" t="s">
        <v>508</v>
      </c>
      <c r="D513" s="88" t="s">
        <v>53</v>
      </c>
      <c r="E513" s="88" t="s">
        <v>97</v>
      </c>
      <c r="F513" s="74">
        <v>38607</v>
      </c>
      <c r="G513" s="66" t="s">
        <v>21</v>
      </c>
    </row>
    <row r="514" spans="1:7" x14ac:dyDescent="0.2">
      <c r="A514" s="66">
        <v>513</v>
      </c>
      <c r="B514" s="72" t="s">
        <v>509</v>
      </c>
      <c r="C514" s="72" t="s">
        <v>510</v>
      </c>
      <c r="D514" s="88" t="s">
        <v>53</v>
      </c>
      <c r="E514" s="88" t="s">
        <v>97</v>
      </c>
      <c r="F514" s="74">
        <v>38945</v>
      </c>
      <c r="G514" s="66" t="s">
        <v>21</v>
      </c>
    </row>
    <row r="515" spans="1:7" x14ac:dyDescent="0.2">
      <c r="A515" s="66">
        <v>514</v>
      </c>
      <c r="B515" s="73" t="s">
        <v>509</v>
      </c>
      <c r="C515" s="73" t="s">
        <v>511</v>
      </c>
      <c r="D515" s="89" t="s">
        <v>53</v>
      </c>
      <c r="E515" s="89" t="s">
        <v>97</v>
      </c>
      <c r="F515" s="75">
        <v>38652</v>
      </c>
      <c r="G515" s="66" t="s">
        <v>21</v>
      </c>
    </row>
    <row r="516" spans="1:7" x14ac:dyDescent="0.2">
      <c r="A516" s="66">
        <v>515</v>
      </c>
      <c r="B516" s="72" t="s">
        <v>512</v>
      </c>
      <c r="C516" s="72" t="s">
        <v>502</v>
      </c>
      <c r="D516" s="88" t="s">
        <v>53</v>
      </c>
      <c r="E516" s="88" t="s">
        <v>97</v>
      </c>
      <c r="F516" s="74">
        <v>38846</v>
      </c>
      <c r="G516" s="66" t="s">
        <v>21</v>
      </c>
    </row>
    <row r="517" spans="1:7" x14ac:dyDescent="0.2">
      <c r="A517" s="66">
        <v>516</v>
      </c>
      <c r="B517" s="72"/>
      <c r="C517" s="72"/>
      <c r="D517" s="88"/>
      <c r="E517" s="88"/>
      <c r="F517" s="74"/>
      <c r="G517" s="66" t="s">
        <v>21</v>
      </c>
    </row>
    <row r="518" spans="1:7" x14ac:dyDescent="0.2">
      <c r="A518" s="66">
        <v>517</v>
      </c>
      <c r="B518" s="72"/>
      <c r="C518" s="72"/>
      <c r="D518" s="88"/>
      <c r="E518" s="88"/>
      <c r="F518" s="74"/>
      <c r="G518" s="66" t="s">
        <v>21</v>
      </c>
    </row>
    <row r="519" spans="1:7" x14ac:dyDescent="0.2">
      <c r="A519" s="66">
        <v>518</v>
      </c>
      <c r="B519" s="72"/>
      <c r="C519" s="72"/>
      <c r="D519" s="88"/>
      <c r="E519" s="88"/>
      <c r="F519" s="74"/>
      <c r="G519" s="66" t="s">
        <v>21</v>
      </c>
    </row>
    <row r="520" spans="1:7" x14ac:dyDescent="0.2">
      <c r="A520" s="66">
        <v>519</v>
      </c>
      <c r="B520" s="72"/>
      <c r="C520" s="72"/>
      <c r="D520" s="88"/>
      <c r="E520" s="88"/>
      <c r="F520" s="74"/>
      <c r="G520" s="66" t="s">
        <v>21</v>
      </c>
    </row>
    <row r="521" spans="1:7" x14ac:dyDescent="0.2">
      <c r="A521" s="66">
        <v>520</v>
      </c>
      <c r="B521" s="90" t="s">
        <v>1124</v>
      </c>
      <c r="C521" s="90" t="s">
        <v>514</v>
      </c>
      <c r="D521" s="91" t="s">
        <v>47</v>
      </c>
      <c r="E521" s="91" t="s">
        <v>97</v>
      </c>
      <c r="F521" s="92">
        <v>38402</v>
      </c>
      <c r="G521" s="66" t="s">
        <v>21</v>
      </c>
    </row>
    <row r="522" spans="1:7" x14ac:dyDescent="0.2">
      <c r="A522" s="66">
        <v>521</v>
      </c>
      <c r="B522" s="72" t="s">
        <v>515</v>
      </c>
      <c r="C522" s="72" t="s">
        <v>516</v>
      </c>
      <c r="D522" s="88" t="s">
        <v>47</v>
      </c>
      <c r="E522" s="88" t="s">
        <v>97</v>
      </c>
      <c r="F522" s="74">
        <v>38268</v>
      </c>
      <c r="G522" s="66" t="s">
        <v>21</v>
      </c>
    </row>
    <row r="523" spans="1:7" x14ac:dyDescent="0.2">
      <c r="A523" s="66">
        <v>522</v>
      </c>
      <c r="B523" s="73" t="s">
        <v>517</v>
      </c>
      <c r="C523" s="73" t="s">
        <v>368</v>
      </c>
      <c r="D523" s="89" t="s">
        <v>47</v>
      </c>
      <c r="E523" s="89" t="s">
        <v>97</v>
      </c>
      <c r="F523" s="75">
        <v>38897</v>
      </c>
      <c r="G523" s="66" t="s">
        <v>21</v>
      </c>
    </row>
    <row r="524" spans="1:7" x14ac:dyDescent="0.2">
      <c r="A524" s="66">
        <v>523</v>
      </c>
      <c r="B524" s="72" t="s">
        <v>518</v>
      </c>
      <c r="C524" s="72" t="s">
        <v>519</v>
      </c>
      <c r="D524" s="88" t="s">
        <v>47</v>
      </c>
      <c r="E524" s="88" t="s">
        <v>97</v>
      </c>
      <c r="F524" s="74">
        <v>38808</v>
      </c>
      <c r="G524" s="66" t="s">
        <v>21</v>
      </c>
    </row>
    <row r="525" spans="1:7" x14ac:dyDescent="0.2">
      <c r="A525" s="66">
        <v>524</v>
      </c>
      <c r="B525" s="72" t="s">
        <v>520</v>
      </c>
      <c r="C525" s="72" t="s">
        <v>521</v>
      </c>
      <c r="D525" s="88" t="s">
        <v>47</v>
      </c>
      <c r="E525" s="88" t="s">
        <v>97</v>
      </c>
      <c r="F525" s="74">
        <v>38906</v>
      </c>
      <c r="G525" s="66" t="s">
        <v>21</v>
      </c>
    </row>
    <row r="526" spans="1:7" x14ac:dyDescent="0.2">
      <c r="A526" s="66">
        <v>525</v>
      </c>
      <c r="B526" s="73" t="s">
        <v>513</v>
      </c>
      <c r="C526" s="73" t="s">
        <v>514</v>
      </c>
      <c r="D526" s="89" t="s">
        <v>47</v>
      </c>
      <c r="E526" s="89" t="s">
        <v>97</v>
      </c>
      <c r="F526" s="75">
        <v>38402</v>
      </c>
      <c r="G526" s="66" t="s">
        <v>21</v>
      </c>
    </row>
    <row r="527" spans="1:7" x14ac:dyDescent="0.2">
      <c r="A527" s="66">
        <v>526</v>
      </c>
      <c r="B527" s="66"/>
      <c r="C527" s="66"/>
      <c r="D527" s="66"/>
      <c r="E527" s="66"/>
      <c r="F527" s="67"/>
      <c r="G527" s="66" t="s">
        <v>21</v>
      </c>
    </row>
    <row r="528" spans="1:7" x14ac:dyDescent="0.2">
      <c r="A528" s="66">
        <v>527</v>
      </c>
      <c r="B528" s="66"/>
      <c r="C528" s="66"/>
      <c r="D528" s="66"/>
      <c r="E528" s="66"/>
      <c r="F528" s="67"/>
      <c r="G528" s="66" t="s">
        <v>21</v>
      </c>
    </row>
    <row r="529" spans="1:7" x14ac:dyDescent="0.2">
      <c r="A529" s="66">
        <v>528</v>
      </c>
      <c r="B529" s="66"/>
      <c r="C529" s="66"/>
      <c r="D529" s="66"/>
      <c r="E529" s="66"/>
      <c r="F529" s="67"/>
      <c r="G529" s="66" t="s">
        <v>21</v>
      </c>
    </row>
    <row r="530" spans="1:7" x14ac:dyDescent="0.2">
      <c r="A530" s="66">
        <v>529</v>
      </c>
      <c r="B530" s="66"/>
      <c r="C530" s="66"/>
      <c r="D530" s="66"/>
      <c r="E530" s="66"/>
      <c r="F530" s="67"/>
      <c r="G530" s="66" t="s">
        <v>21</v>
      </c>
    </row>
    <row r="531" spans="1:7" ht="17" thickBot="1" x14ac:dyDescent="0.25">
      <c r="A531" s="68">
        <v>530</v>
      </c>
      <c r="B531" s="68"/>
      <c r="C531" s="68"/>
      <c r="D531" s="68"/>
      <c r="E531" s="68"/>
      <c r="F531" s="69"/>
      <c r="G531" s="68" t="s">
        <v>21</v>
      </c>
    </row>
    <row r="532" spans="1:7" x14ac:dyDescent="0.2">
      <c r="A532" s="25">
        <v>531</v>
      </c>
      <c r="B532" s="66" t="s">
        <v>522</v>
      </c>
      <c r="C532" s="66" t="s">
        <v>523</v>
      </c>
      <c r="D532" s="66" t="s">
        <v>1177</v>
      </c>
      <c r="E532" s="66" t="s">
        <v>186</v>
      </c>
      <c r="F532" s="67">
        <v>39251</v>
      </c>
      <c r="G532" s="25" t="s">
        <v>44</v>
      </c>
    </row>
    <row r="533" spans="1:7" x14ac:dyDescent="0.2">
      <c r="A533" s="66">
        <v>532</v>
      </c>
      <c r="B533" s="66" t="s">
        <v>524</v>
      </c>
      <c r="C533" s="66" t="s">
        <v>525</v>
      </c>
      <c r="D533" s="66" t="s">
        <v>1177</v>
      </c>
      <c r="E533" s="66" t="s">
        <v>97</v>
      </c>
      <c r="F533" s="67">
        <v>38847</v>
      </c>
      <c r="G533" s="66" t="s">
        <v>44</v>
      </c>
    </row>
    <row r="534" spans="1:7" x14ac:dyDescent="0.2">
      <c r="A534" s="66">
        <v>533</v>
      </c>
      <c r="B534" s="66" t="s">
        <v>526</v>
      </c>
      <c r="C534" s="66" t="s">
        <v>527</v>
      </c>
      <c r="D534" s="66" t="s">
        <v>1177</v>
      </c>
      <c r="E534" s="66" t="s">
        <v>97</v>
      </c>
      <c r="F534" s="67">
        <v>38729</v>
      </c>
      <c r="G534" s="66" t="s">
        <v>44</v>
      </c>
    </row>
    <row r="535" spans="1:7" x14ac:dyDescent="0.2">
      <c r="A535" s="66">
        <v>534</v>
      </c>
      <c r="B535" s="66" t="s">
        <v>528</v>
      </c>
      <c r="C535" s="66" t="s">
        <v>529</v>
      </c>
      <c r="D535" s="66" t="s">
        <v>1177</v>
      </c>
      <c r="E535" s="66" t="s">
        <v>97</v>
      </c>
      <c r="F535" s="67">
        <v>38672</v>
      </c>
      <c r="G535" s="66" t="s">
        <v>44</v>
      </c>
    </row>
    <row r="536" spans="1:7" x14ac:dyDescent="0.2">
      <c r="A536" s="66">
        <v>535</v>
      </c>
      <c r="B536" s="66" t="s">
        <v>528</v>
      </c>
      <c r="C536" s="66" t="s">
        <v>530</v>
      </c>
      <c r="D536" s="66" t="s">
        <v>1177</v>
      </c>
      <c r="E536" s="66" t="s">
        <v>97</v>
      </c>
      <c r="F536" s="67">
        <v>38624</v>
      </c>
      <c r="G536" s="66" t="s">
        <v>44</v>
      </c>
    </row>
    <row r="537" spans="1:7" x14ac:dyDescent="0.2">
      <c r="A537" s="66">
        <v>536</v>
      </c>
      <c r="B537" s="66" t="s">
        <v>531</v>
      </c>
      <c r="C537" s="66" t="s">
        <v>532</v>
      </c>
      <c r="D537" s="66" t="s">
        <v>1177</v>
      </c>
      <c r="E537" s="66" t="s">
        <v>97</v>
      </c>
      <c r="F537" s="67">
        <v>38505</v>
      </c>
      <c r="G537" s="66" t="s">
        <v>44</v>
      </c>
    </row>
    <row r="538" spans="1:7" x14ac:dyDescent="0.2">
      <c r="A538" s="66">
        <v>537</v>
      </c>
      <c r="B538" s="66" t="s">
        <v>233</v>
      </c>
      <c r="C538" s="66" t="s">
        <v>533</v>
      </c>
      <c r="D538" s="66" t="s">
        <v>1177</v>
      </c>
      <c r="E538" s="66" t="s">
        <v>97</v>
      </c>
      <c r="F538" s="67">
        <v>38492</v>
      </c>
      <c r="G538" s="66" t="s">
        <v>44</v>
      </c>
    </row>
    <row r="539" spans="1:7" x14ac:dyDescent="0.2">
      <c r="A539" s="66">
        <v>538</v>
      </c>
      <c r="B539" s="66" t="s">
        <v>534</v>
      </c>
      <c r="C539" s="66" t="s">
        <v>535</v>
      </c>
      <c r="D539" s="66" t="s">
        <v>1177</v>
      </c>
      <c r="E539" s="66" t="s">
        <v>97</v>
      </c>
      <c r="F539" s="67">
        <v>38313</v>
      </c>
      <c r="G539" s="66" t="s">
        <v>44</v>
      </c>
    </row>
    <row r="540" spans="1:7" x14ac:dyDescent="0.2">
      <c r="A540" s="66">
        <v>539</v>
      </c>
      <c r="B540" s="66" t="s">
        <v>109</v>
      </c>
      <c r="C540" s="66" t="s">
        <v>536</v>
      </c>
      <c r="D540" s="66" t="s">
        <v>1177</v>
      </c>
      <c r="E540" s="66" t="s">
        <v>97</v>
      </c>
      <c r="F540" s="67">
        <v>38291</v>
      </c>
      <c r="G540" s="66" t="s">
        <v>44</v>
      </c>
    </row>
    <row r="541" spans="1:7" x14ac:dyDescent="0.2">
      <c r="A541" s="66">
        <v>540</v>
      </c>
      <c r="B541" s="66" t="s">
        <v>93</v>
      </c>
      <c r="C541" s="66" t="s">
        <v>537</v>
      </c>
      <c r="D541" s="66" t="s">
        <v>1177</v>
      </c>
      <c r="E541" s="66" t="s">
        <v>97</v>
      </c>
      <c r="F541" s="67">
        <v>38243</v>
      </c>
      <c r="G541" s="66" t="s">
        <v>44</v>
      </c>
    </row>
    <row r="542" spans="1:7" x14ac:dyDescent="0.2">
      <c r="A542" s="66">
        <v>541</v>
      </c>
      <c r="B542" s="66" t="s">
        <v>538</v>
      </c>
      <c r="C542" s="66" t="s">
        <v>539</v>
      </c>
      <c r="D542" s="66" t="s">
        <v>1177</v>
      </c>
      <c r="E542" s="66" t="s">
        <v>61</v>
      </c>
      <c r="F542" s="67">
        <v>37992</v>
      </c>
      <c r="G542" s="66" t="s">
        <v>44</v>
      </c>
    </row>
    <row r="543" spans="1:7" x14ac:dyDescent="0.2">
      <c r="A543" s="66">
        <v>542</v>
      </c>
      <c r="B543" s="66" t="s">
        <v>422</v>
      </c>
      <c r="C543" s="66" t="s">
        <v>540</v>
      </c>
      <c r="D543" s="66" t="s">
        <v>1177</v>
      </c>
      <c r="E543" s="66" t="s">
        <v>61</v>
      </c>
      <c r="F543" s="67">
        <v>37976</v>
      </c>
      <c r="G543" s="66" t="s">
        <v>44</v>
      </c>
    </row>
    <row r="544" spans="1:7" x14ac:dyDescent="0.2">
      <c r="A544" s="66">
        <v>543</v>
      </c>
      <c r="B544" s="66" t="s">
        <v>107</v>
      </c>
      <c r="C544" s="66" t="s">
        <v>541</v>
      </c>
      <c r="D544" s="66" t="s">
        <v>1177</v>
      </c>
      <c r="E544" s="66" t="s">
        <v>61</v>
      </c>
      <c r="F544" s="67">
        <v>37754</v>
      </c>
      <c r="G544" s="66" t="s">
        <v>44</v>
      </c>
    </row>
    <row r="545" spans="1:7" x14ac:dyDescent="0.2">
      <c r="A545" s="66">
        <v>544</v>
      </c>
      <c r="B545" s="66" t="s">
        <v>542</v>
      </c>
      <c r="C545" s="66" t="s">
        <v>543</v>
      </c>
      <c r="D545" s="66" t="s">
        <v>1177</v>
      </c>
      <c r="E545" s="66" t="s">
        <v>61</v>
      </c>
      <c r="F545" s="67">
        <v>37526</v>
      </c>
      <c r="G545" s="66" t="s">
        <v>44</v>
      </c>
    </row>
    <row r="546" spans="1:7" x14ac:dyDescent="0.2">
      <c r="A546" s="66">
        <v>545</v>
      </c>
      <c r="B546" s="66" t="s">
        <v>544</v>
      </c>
      <c r="C546" s="66" t="s">
        <v>335</v>
      </c>
      <c r="D546" s="66" t="s">
        <v>1177</v>
      </c>
      <c r="E546" s="66" t="s">
        <v>61</v>
      </c>
      <c r="F546" s="67"/>
      <c r="G546" s="66" t="s">
        <v>44</v>
      </c>
    </row>
    <row r="547" spans="1:7" x14ac:dyDescent="0.2">
      <c r="A547" s="66">
        <v>546</v>
      </c>
      <c r="B547" s="66" t="s">
        <v>250</v>
      </c>
      <c r="C547" s="66" t="s">
        <v>545</v>
      </c>
      <c r="D547" s="66" t="s">
        <v>1177</v>
      </c>
      <c r="E547" s="66" t="s">
        <v>54</v>
      </c>
      <c r="F547" s="67">
        <v>37377</v>
      </c>
      <c r="G547" s="66" t="s">
        <v>44</v>
      </c>
    </row>
    <row r="548" spans="1:7" x14ac:dyDescent="0.2">
      <c r="A548" s="66">
        <v>547</v>
      </c>
      <c r="B548" s="66" t="s">
        <v>198</v>
      </c>
      <c r="C548" s="66" t="s">
        <v>546</v>
      </c>
      <c r="D548" s="66" t="s">
        <v>1177</v>
      </c>
      <c r="E548" s="66" t="s">
        <v>54</v>
      </c>
      <c r="F548" s="67">
        <v>37366</v>
      </c>
      <c r="G548" s="66" t="s">
        <v>44</v>
      </c>
    </row>
    <row r="549" spans="1:7" x14ac:dyDescent="0.2">
      <c r="A549" s="66">
        <v>548</v>
      </c>
      <c r="B549" s="66" t="s">
        <v>55</v>
      </c>
      <c r="C549" s="66" t="s">
        <v>547</v>
      </c>
      <c r="D549" s="66" t="s">
        <v>1177</v>
      </c>
      <c r="E549" s="66" t="s">
        <v>54</v>
      </c>
      <c r="F549" s="67">
        <v>37302</v>
      </c>
      <c r="G549" s="66" t="s">
        <v>44</v>
      </c>
    </row>
    <row r="550" spans="1:7" x14ac:dyDescent="0.2">
      <c r="A550" s="66">
        <v>549</v>
      </c>
      <c r="B550" s="66" t="s">
        <v>548</v>
      </c>
      <c r="C550" s="66" t="s">
        <v>173</v>
      </c>
      <c r="D550" s="66" t="s">
        <v>1177</v>
      </c>
      <c r="E550" s="66" t="s">
        <v>54</v>
      </c>
      <c r="F550" s="67">
        <v>37302</v>
      </c>
      <c r="G550" s="66" t="s">
        <v>44</v>
      </c>
    </row>
    <row r="551" spans="1:7" x14ac:dyDescent="0.2">
      <c r="A551" s="66">
        <v>550</v>
      </c>
      <c r="B551" s="66" t="s">
        <v>93</v>
      </c>
      <c r="C551" s="66" t="s">
        <v>549</v>
      </c>
      <c r="D551" s="66" t="s">
        <v>1177</v>
      </c>
      <c r="E551" s="66" t="s">
        <v>54</v>
      </c>
      <c r="F551" s="67">
        <v>37049</v>
      </c>
      <c r="G551" s="66" t="s">
        <v>44</v>
      </c>
    </row>
    <row r="552" spans="1:7" x14ac:dyDescent="0.2">
      <c r="A552" s="66">
        <v>551</v>
      </c>
      <c r="B552" s="66" t="s">
        <v>550</v>
      </c>
      <c r="C552" s="66" t="s">
        <v>551</v>
      </c>
      <c r="D552" s="66" t="s">
        <v>1177</v>
      </c>
      <c r="E552" s="66" t="s">
        <v>54</v>
      </c>
      <c r="F552" s="67">
        <v>36982</v>
      </c>
      <c r="G552" s="66" t="s">
        <v>44</v>
      </c>
    </row>
    <row r="553" spans="1:7" x14ac:dyDescent="0.2">
      <c r="A553" s="66">
        <v>552</v>
      </c>
      <c r="B553" s="66" t="s">
        <v>552</v>
      </c>
      <c r="C553" s="66" t="s">
        <v>553</v>
      </c>
      <c r="D553" s="66" t="s">
        <v>1177</v>
      </c>
      <c r="E553" s="66" t="s">
        <v>54</v>
      </c>
      <c r="F553" s="67"/>
      <c r="G553" s="66" t="s">
        <v>44</v>
      </c>
    </row>
    <row r="554" spans="1:7" x14ac:dyDescent="0.2">
      <c r="A554" s="66">
        <v>553</v>
      </c>
      <c r="B554" s="66" t="s">
        <v>1057</v>
      </c>
      <c r="C554" s="66" t="s">
        <v>1058</v>
      </c>
      <c r="D554" s="66" t="s">
        <v>1177</v>
      </c>
      <c r="E554" s="66" t="s">
        <v>54</v>
      </c>
      <c r="F554" s="67">
        <v>37459</v>
      </c>
      <c r="G554" s="66" t="s">
        <v>44</v>
      </c>
    </row>
    <row r="555" spans="1:7" x14ac:dyDescent="0.2">
      <c r="A555" s="66">
        <v>554</v>
      </c>
      <c r="B555" s="66" t="s">
        <v>275</v>
      </c>
      <c r="C555" s="66" t="s">
        <v>554</v>
      </c>
      <c r="D555" s="66" t="s">
        <v>1178</v>
      </c>
      <c r="E555" s="66" t="s">
        <v>186</v>
      </c>
      <c r="F555" s="67">
        <v>39157</v>
      </c>
      <c r="G555" s="66" t="s">
        <v>44</v>
      </c>
    </row>
    <row r="556" spans="1:7" x14ac:dyDescent="0.2">
      <c r="A556" s="66">
        <v>555</v>
      </c>
      <c r="B556" s="66" t="s">
        <v>555</v>
      </c>
      <c r="C556" s="66" t="s">
        <v>556</v>
      </c>
      <c r="D556" s="66" t="s">
        <v>1178</v>
      </c>
      <c r="E556" s="66" t="s">
        <v>186</v>
      </c>
      <c r="F556" s="67">
        <v>39134</v>
      </c>
      <c r="G556" s="66" t="s">
        <v>44</v>
      </c>
    </row>
    <row r="557" spans="1:7" x14ac:dyDescent="0.2">
      <c r="A557" s="66">
        <v>556</v>
      </c>
      <c r="B557" s="66" t="s">
        <v>165</v>
      </c>
      <c r="C557" s="66" t="s">
        <v>557</v>
      </c>
      <c r="D557" s="66" t="s">
        <v>1178</v>
      </c>
      <c r="E557" s="66" t="s">
        <v>186</v>
      </c>
      <c r="F557" s="67">
        <v>38966</v>
      </c>
      <c r="G557" s="66" t="s">
        <v>44</v>
      </c>
    </row>
    <row r="558" spans="1:7" x14ac:dyDescent="0.2">
      <c r="A558" s="66">
        <v>557</v>
      </c>
      <c r="B558" s="66" t="s">
        <v>134</v>
      </c>
      <c r="C558" s="66" t="s">
        <v>558</v>
      </c>
      <c r="D558" s="66" t="s">
        <v>1178</v>
      </c>
      <c r="E558" s="66" t="s">
        <v>97</v>
      </c>
      <c r="F558" s="67">
        <v>38942</v>
      </c>
      <c r="G558" s="66" t="s">
        <v>44</v>
      </c>
    </row>
    <row r="559" spans="1:7" x14ac:dyDescent="0.2">
      <c r="A559" s="66">
        <v>558</v>
      </c>
      <c r="B559" s="66" t="s">
        <v>275</v>
      </c>
      <c r="C559" s="66" t="s">
        <v>559</v>
      </c>
      <c r="D559" s="66" t="s">
        <v>1178</v>
      </c>
      <c r="E559" s="66" t="s">
        <v>97</v>
      </c>
      <c r="F559" s="67">
        <v>38906</v>
      </c>
      <c r="G559" s="66" t="s">
        <v>44</v>
      </c>
    </row>
    <row r="560" spans="1:7" x14ac:dyDescent="0.2">
      <c r="A560" s="66">
        <v>559</v>
      </c>
      <c r="B560" s="66" t="s">
        <v>273</v>
      </c>
      <c r="C560" s="66" t="s">
        <v>560</v>
      </c>
      <c r="D560" s="66" t="s">
        <v>1178</v>
      </c>
      <c r="E560" s="66" t="s">
        <v>97</v>
      </c>
      <c r="F560" s="67">
        <v>38843</v>
      </c>
      <c r="G560" s="66" t="s">
        <v>44</v>
      </c>
    </row>
    <row r="561" spans="1:7" x14ac:dyDescent="0.2">
      <c r="A561" s="66">
        <v>560</v>
      </c>
      <c r="B561" s="66" t="s">
        <v>561</v>
      </c>
      <c r="C561" s="66" t="s">
        <v>440</v>
      </c>
      <c r="D561" s="66" t="s">
        <v>1178</v>
      </c>
      <c r="E561" s="66" t="s">
        <v>97</v>
      </c>
      <c r="F561" s="67">
        <v>38838</v>
      </c>
      <c r="G561" s="66" t="s">
        <v>44</v>
      </c>
    </row>
    <row r="562" spans="1:7" x14ac:dyDescent="0.2">
      <c r="A562" s="66">
        <v>561</v>
      </c>
      <c r="B562" s="66" t="s">
        <v>154</v>
      </c>
      <c r="C562" s="66" t="s">
        <v>562</v>
      </c>
      <c r="D562" s="66" t="s">
        <v>1178</v>
      </c>
      <c r="E562" s="66" t="s">
        <v>97</v>
      </c>
      <c r="F562" s="67">
        <v>38631</v>
      </c>
      <c r="G562" s="66" t="s">
        <v>44</v>
      </c>
    </row>
    <row r="563" spans="1:7" x14ac:dyDescent="0.2">
      <c r="A563" s="66">
        <v>562</v>
      </c>
      <c r="B563" s="66" t="s">
        <v>563</v>
      </c>
      <c r="C563" s="66" t="s">
        <v>553</v>
      </c>
      <c r="D563" s="66" t="s">
        <v>1178</v>
      </c>
      <c r="E563" s="66" t="s">
        <v>97</v>
      </c>
      <c r="F563" s="67">
        <v>38615</v>
      </c>
      <c r="G563" s="66" t="s">
        <v>44</v>
      </c>
    </row>
    <row r="564" spans="1:7" x14ac:dyDescent="0.2">
      <c r="A564" s="66">
        <v>563</v>
      </c>
      <c r="B564" s="66" t="s">
        <v>158</v>
      </c>
      <c r="C564" s="66" t="s">
        <v>564</v>
      </c>
      <c r="D564" s="66" t="s">
        <v>1178</v>
      </c>
      <c r="E564" s="66" t="s">
        <v>97</v>
      </c>
      <c r="F564" s="67">
        <v>38552</v>
      </c>
      <c r="G564" s="66" t="s">
        <v>44</v>
      </c>
    </row>
    <row r="565" spans="1:7" x14ac:dyDescent="0.2">
      <c r="A565" s="66">
        <v>564</v>
      </c>
      <c r="B565" s="66" t="s">
        <v>1059</v>
      </c>
      <c r="C565" s="66" t="s">
        <v>565</v>
      </c>
      <c r="D565" s="66" t="s">
        <v>1178</v>
      </c>
      <c r="E565" s="66" t="s">
        <v>97</v>
      </c>
      <c r="F565" s="67">
        <v>38251</v>
      </c>
      <c r="G565" s="66" t="s">
        <v>44</v>
      </c>
    </row>
    <row r="566" spans="1:7" x14ac:dyDescent="0.2">
      <c r="A566" s="66">
        <v>565</v>
      </c>
      <c r="B566" s="66" t="s">
        <v>300</v>
      </c>
      <c r="C566" s="66" t="s">
        <v>566</v>
      </c>
      <c r="D566" s="66" t="s">
        <v>1178</v>
      </c>
      <c r="E566" s="66" t="s">
        <v>97</v>
      </c>
      <c r="F566" s="67"/>
      <c r="G566" s="66" t="s">
        <v>44</v>
      </c>
    </row>
    <row r="567" spans="1:7" x14ac:dyDescent="0.2">
      <c r="A567" s="66">
        <v>566</v>
      </c>
      <c r="B567" s="66" t="s">
        <v>1060</v>
      </c>
      <c r="C567" s="66" t="s">
        <v>567</v>
      </c>
      <c r="D567" s="66" t="s">
        <v>1178</v>
      </c>
      <c r="E567" s="66" t="s">
        <v>61</v>
      </c>
      <c r="F567" s="67">
        <v>38145</v>
      </c>
      <c r="G567" s="66" t="s">
        <v>44</v>
      </c>
    </row>
    <row r="568" spans="1:7" x14ac:dyDescent="0.2">
      <c r="A568" s="66">
        <v>567</v>
      </c>
      <c r="B568" s="66" t="s">
        <v>568</v>
      </c>
      <c r="C568" s="66" t="s">
        <v>569</v>
      </c>
      <c r="D568" s="66" t="s">
        <v>1178</v>
      </c>
      <c r="E568" s="66" t="s">
        <v>61</v>
      </c>
      <c r="F568" s="67">
        <v>37860</v>
      </c>
      <c r="G568" s="66" t="s">
        <v>44</v>
      </c>
    </row>
    <row r="569" spans="1:7" x14ac:dyDescent="0.2">
      <c r="A569" s="66">
        <v>568</v>
      </c>
      <c r="B569" s="66" t="s">
        <v>88</v>
      </c>
      <c r="C569" s="66" t="s">
        <v>570</v>
      </c>
      <c r="D569" s="66" t="s">
        <v>1178</v>
      </c>
      <c r="E569" s="66" t="s">
        <v>61</v>
      </c>
      <c r="F569" s="67">
        <v>37823</v>
      </c>
      <c r="G569" s="66" t="s">
        <v>44</v>
      </c>
    </row>
    <row r="570" spans="1:7" x14ac:dyDescent="0.2">
      <c r="A570" s="66">
        <v>569</v>
      </c>
      <c r="B570" s="66" t="s">
        <v>571</v>
      </c>
      <c r="C570" s="66" t="s">
        <v>527</v>
      </c>
      <c r="D570" s="66" t="s">
        <v>1178</v>
      </c>
      <c r="E570" s="66" t="s">
        <v>61</v>
      </c>
      <c r="F570" s="67">
        <v>37705</v>
      </c>
      <c r="G570" s="66" t="s">
        <v>44</v>
      </c>
    </row>
    <row r="571" spans="1:7" x14ac:dyDescent="0.2">
      <c r="A571" s="66">
        <v>570</v>
      </c>
      <c r="B571" s="66" t="s">
        <v>572</v>
      </c>
      <c r="C571" s="66" t="s">
        <v>573</v>
      </c>
      <c r="D571" s="66" t="s">
        <v>1178</v>
      </c>
      <c r="E571" s="66" t="s">
        <v>61</v>
      </c>
      <c r="F571" s="67">
        <v>37686</v>
      </c>
      <c r="G571" s="66" t="s">
        <v>44</v>
      </c>
    </row>
    <row r="572" spans="1:7" x14ac:dyDescent="0.2">
      <c r="A572" s="66">
        <v>571</v>
      </c>
      <c r="B572" s="66" t="s">
        <v>312</v>
      </c>
      <c r="C572" s="66" t="s">
        <v>241</v>
      </c>
      <c r="D572" s="66" t="s">
        <v>1178</v>
      </c>
      <c r="E572" s="66" t="s">
        <v>61</v>
      </c>
      <c r="F572" s="67">
        <v>37620</v>
      </c>
      <c r="G572" s="66" t="s">
        <v>44</v>
      </c>
    </row>
    <row r="573" spans="1:7" x14ac:dyDescent="0.2">
      <c r="A573" s="66">
        <v>572</v>
      </c>
      <c r="B573" s="66" t="s">
        <v>188</v>
      </c>
      <c r="C573" s="66" t="s">
        <v>574</v>
      </c>
      <c r="D573" s="66" t="s">
        <v>1178</v>
      </c>
      <c r="E573" s="66" t="s">
        <v>61</v>
      </c>
      <c r="F573" s="67">
        <v>37619</v>
      </c>
      <c r="G573" s="66" t="s">
        <v>44</v>
      </c>
    </row>
    <row r="574" spans="1:7" x14ac:dyDescent="0.2">
      <c r="A574" s="66">
        <v>573</v>
      </c>
      <c r="B574" s="66" t="s">
        <v>326</v>
      </c>
      <c r="C574" s="66" t="s">
        <v>536</v>
      </c>
      <c r="D574" s="66" t="s">
        <v>1178</v>
      </c>
      <c r="E574" s="66" t="s">
        <v>61</v>
      </c>
      <c r="F574" s="67">
        <v>37575</v>
      </c>
      <c r="G574" s="66" t="s">
        <v>44</v>
      </c>
    </row>
    <row r="575" spans="1:7" x14ac:dyDescent="0.2">
      <c r="A575" s="66">
        <v>574</v>
      </c>
      <c r="B575" s="66" t="s">
        <v>575</v>
      </c>
      <c r="C575" s="66" t="s">
        <v>576</v>
      </c>
      <c r="D575" s="66" t="s">
        <v>1178</v>
      </c>
      <c r="E575" s="66" t="s">
        <v>61</v>
      </c>
      <c r="F575" s="67">
        <v>37506</v>
      </c>
      <c r="G575" s="66" t="s">
        <v>44</v>
      </c>
    </row>
    <row r="576" spans="1:7" x14ac:dyDescent="0.2">
      <c r="A576" s="66">
        <v>575</v>
      </c>
      <c r="B576" s="66" t="s">
        <v>460</v>
      </c>
      <c r="C576" s="66" t="s">
        <v>577</v>
      </c>
      <c r="D576" s="66" t="s">
        <v>1178</v>
      </c>
      <c r="E576" s="66" t="s">
        <v>61</v>
      </c>
      <c r="F576" s="67"/>
      <c r="G576" s="66" t="s">
        <v>44</v>
      </c>
    </row>
    <row r="577" spans="1:7" x14ac:dyDescent="0.2">
      <c r="A577" s="66">
        <v>576</v>
      </c>
      <c r="B577" s="66" t="s">
        <v>123</v>
      </c>
      <c r="C577" s="66" t="s">
        <v>440</v>
      </c>
      <c r="D577" s="66" t="s">
        <v>1178</v>
      </c>
      <c r="E577" s="66" t="s">
        <v>54</v>
      </c>
      <c r="F577" s="67">
        <v>37193</v>
      </c>
      <c r="G577" s="66" t="s">
        <v>44</v>
      </c>
    </row>
    <row r="578" spans="1:7" x14ac:dyDescent="0.2">
      <c r="A578" s="66">
        <v>577</v>
      </c>
      <c r="B578" s="66" t="s">
        <v>326</v>
      </c>
      <c r="C578" s="66" t="s">
        <v>578</v>
      </c>
      <c r="D578" s="66" t="s">
        <v>1178</v>
      </c>
      <c r="E578" s="66" t="s">
        <v>54</v>
      </c>
      <c r="F578" s="67">
        <v>36954</v>
      </c>
      <c r="G578" s="66" t="s">
        <v>44</v>
      </c>
    </row>
    <row r="579" spans="1:7" x14ac:dyDescent="0.2">
      <c r="A579" s="66">
        <v>578</v>
      </c>
      <c r="B579" s="66" t="s">
        <v>145</v>
      </c>
      <c r="C579" s="66" t="s">
        <v>579</v>
      </c>
      <c r="D579" s="66" t="s">
        <v>1178</v>
      </c>
      <c r="E579" s="66" t="s">
        <v>54</v>
      </c>
      <c r="F579" s="67">
        <v>36829</v>
      </c>
      <c r="G579" s="66" t="s">
        <v>44</v>
      </c>
    </row>
    <row r="580" spans="1:7" x14ac:dyDescent="0.2">
      <c r="A580" s="66">
        <v>579</v>
      </c>
      <c r="B580" s="66" t="s">
        <v>580</v>
      </c>
      <c r="C580" s="66" t="s">
        <v>576</v>
      </c>
      <c r="D580" s="66" t="s">
        <v>1178</v>
      </c>
      <c r="E580" s="66" t="s">
        <v>54</v>
      </c>
      <c r="F580" s="67">
        <v>36795</v>
      </c>
      <c r="G580" s="66" t="s">
        <v>44</v>
      </c>
    </row>
    <row r="581" spans="1:7" x14ac:dyDescent="0.2">
      <c r="A581" s="66">
        <v>580</v>
      </c>
      <c r="B581" s="66" t="s">
        <v>1061</v>
      </c>
      <c r="C581" s="66" t="s">
        <v>1062</v>
      </c>
      <c r="D581" s="66" t="s">
        <v>1177</v>
      </c>
      <c r="E581" s="66" t="s">
        <v>186</v>
      </c>
      <c r="F581" s="67">
        <v>39038</v>
      </c>
      <c r="G581" s="66" t="s">
        <v>44</v>
      </c>
    </row>
    <row r="582" spans="1:7" x14ac:dyDescent="0.2">
      <c r="A582" s="66">
        <v>581</v>
      </c>
      <c r="B582" s="66" t="s">
        <v>745</v>
      </c>
      <c r="C582" s="66" t="s">
        <v>1063</v>
      </c>
      <c r="D582" s="66" t="s">
        <v>1177</v>
      </c>
      <c r="E582" s="66" t="s">
        <v>97</v>
      </c>
      <c r="F582" s="67">
        <v>38879</v>
      </c>
      <c r="G582" s="66" t="s">
        <v>44</v>
      </c>
    </row>
    <row r="583" spans="1:7" x14ac:dyDescent="0.2">
      <c r="A583" s="66">
        <v>582</v>
      </c>
      <c r="B583" s="66" t="s">
        <v>452</v>
      </c>
      <c r="C583" s="66" t="s">
        <v>1064</v>
      </c>
      <c r="D583" s="66" t="s">
        <v>1177</v>
      </c>
      <c r="E583" s="66" t="s">
        <v>97</v>
      </c>
      <c r="F583" s="67">
        <v>38539</v>
      </c>
      <c r="G583" s="66" t="s">
        <v>44</v>
      </c>
    </row>
    <row r="584" spans="1:7" x14ac:dyDescent="0.2">
      <c r="A584" s="66">
        <v>583</v>
      </c>
      <c r="B584" s="66" t="s">
        <v>317</v>
      </c>
      <c r="C584" s="66" t="s">
        <v>60</v>
      </c>
      <c r="D584" s="66" t="s">
        <v>1178</v>
      </c>
      <c r="E584" s="66" t="s">
        <v>54</v>
      </c>
      <c r="F584" s="67">
        <v>37102</v>
      </c>
      <c r="G584" s="66" t="s">
        <v>44</v>
      </c>
    </row>
    <row r="585" spans="1:7" x14ac:dyDescent="0.2">
      <c r="A585" s="66">
        <v>584</v>
      </c>
      <c r="B585" s="66" t="s">
        <v>1179</v>
      </c>
      <c r="C585" s="66" t="s">
        <v>1085</v>
      </c>
      <c r="D585" s="66" t="s">
        <v>1177</v>
      </c>
      <c r="E585" s="66" t="s">
        <v>61</v>
      </c>
      <c r="F585" s="67">
        <v>37926</v>
      </c>
      <c r="G585" s="66" t="s">
        <v>44</v>
      </c>
    </row>
    <row r="586" spans="1:7" x14ac:dyDescent="0.2">
      <c r="A586" s="66">
        <v>585</v>
      </c>
      <c r="B586" s="66" t="s">
        <v>1180</v>
      </c>
      <c r="C586" s="66" t="s">
        <v>1085</v>
      </c>
      <c r="D586" s="66" t="s">
        <v>1178</v>
      </c>
      <c r="E586" s="66" t="s">
        <v>97</v>
      </c>
      <c r="F586" s="67">
        <v>38879</v>
      </c>
      <c r="G586" s="66" t="s">
        <v>44</v>
      </c>
    </row>
    <row r="587" spans="1:7" x14ac:dyDescent="0.2">
      <c r="A587" s="66">
        <v>586</v>
      </c>
      <c r="B587" s="66" t="s">
        <v>1181</v>
      </c>
      <c r="C587" s="66" t="s">
        <v>1182</v>
      </c>
      <c r="D587" s="66" t="s">
        <v>1177</v>
      </c>
      <c r="E587" s="66" t="s">
        <v>97</v>
      </c>
      <c r="F587" s="67">
        <v>38513</v>
      </c>
      <c r="G587" s="66" t="s">
        <v>44</v>
      </c>
    </row>
    <row r="588" spans="1:7" x14ac:dyDescent="0.2">
      <c r="A588" s="66">
        <v>587</v>
      </c>
      <c r="B588" s="66" t="s">
        <v>317</v>
      </c>
      <c r="C588" s="66" t="s">
        <v>60</v>
      </c>
      <c r="D588" s="66" t="s">
        <v>1178</v>
      </c>
      <c r="E588" s="66" t="s">
        <v>54</v>
      </c>
      <c r="F588" s="67">
        <v>37102</v>
      </c>
      <c r="G588" s="66" t="s">
        <v>44</v>
      </c>
    </row>
    <row r="589" spans="1:7" x14ac:dyDescent="0.2">
      <c r="A589" s="66">
        <v>588</v>
      </c>
      <c r="B589" s="66"/>
      <c r="C589" s="66"/>
      <c r="D589" s="66"/>
      <c r="E589" s="66"/>
      <c r="F589" s="67"/>
      <c r="G589" s="66" t="s">
        <v>44</v>
      </c>
    </row>
    <row r="590" spans="1:7" x14ac:dyDescent="0.2">
      <c r="A590" s="66">
        <v>589</v>
      </c>
      <c r="B590" s="66"/>
      <c r="C590" s="66"/>
      <c r="D590" s="66"/>
      <c r="E590" s="66"/>
      <c r="F590" s="67"/>
      <c r="G590" s="66" t="s">
        <v>44</v>
      </c>
    </row>
    <row r="591" spans="1:7" x14ac:dyDescent="0.2">
      <c r="A591" s="66">
        <v>590</v>
      </c>
      <c r="B591" s="66"/>
      <c r="C591" s="66"/>
      <c r="D591" s="66"/>
      <c r="E591" s="66"/>
      <c r="F591" s="67"/>
      <c r="G591" s="66" t="s">
        <v>44</v>
      </c>
    </row>
    <row r="592" spans="1:7" x14ac:dyDescent="0.2">
      <c r="A592" s="66">
        <v>591</v>
      </c>
      <c r="B592" s="66"/>
      <c r="C592" s="66"/>
      <c r="D592" s="66"/>
      <c r="E592" s="66"/>
      <c r="F592" s="67"/>
      <c r="G592" s="66" t="s">
        <v>44</v>
      </c>
    </row>
    <row r="593" spans="1:7" x14ac:dyDescent="0.2">
      <c r="A593" s="66">
        <v>592</v>
      </c>
      <c r="B593" s="66"/>
      <c r="C593" s="66"/>
      <c r="D593" s="66"/>
      <c r="E593" s="66"/>
      <c r="F593" s="67"/>
      <c r="G593" s="66" t="s">
        <v>44</v>
      </c>
    </row>
    <row r="594" spans="1:7" x14ac:dyDescent="0.2">
      <c r="A594" s="66">
        <v>593</v>
      </c>
      <c r="B594" s="66"/>
      <c r="C594" s="66"/>
      <c r="D594" s="66"/>
      <c r="E594" s="66"/>
      <c r="F594" s="67"/>
      <c r="G594" s="66" t="s">
        <v>44</v>
      </c>
    </row>
    <row r="595" spans="1:7" x14ac:dyDescent="0.2">
      <c r="A595" s="66">
        <v>594</v>
      </c>
      <c r="B595" s="66"/>
      <c r="C595" s="66"/>
      <c r="D595" s="66"/>
      <c r="E595" s="66"/>
      <c r="F595" s="67"/>
      <c r="G595" s="66" t="s">
        <v>44</v>
      </c>
    </row>
    <row r="596" spans="1:7" x14ac:dyDescent="0.2">
      <c r="A596" s="66">
        <v>595</v>
      </c>
      <c r="B596" s="66"/>
      <c r="C596" s="66"/>
      <c r="D596" s="66"/>
      <c r="E596" s="66"/>
      <c r="F596" s="67"/>
      <c r="G596" s="66" t="s">
        <v>44</v>
      </c>
    </row>
    <row r="597" spans="1:7" x14ac:dyDescent="0.2">
      <c r="A597" s="66">
        <v>596</v>
      </c>
      <c r="B597" s="66"/>
      <c r="C597" s="66"/>
      <c r="D597" s="66"/>
      <c r="E597" s="66"/>
      <c r="F597" s="67"/>
      <c r="G597" s="66" t="s">
        <v>44</v>
      </c>
    </row>
    <row r="598" spans="1:7" x14ac:dyDescent="0.2">
      <c r="A598" s="66">
        <v>597</v>
      </c>
      <c r="B598" s="66"/>
      <c r="C598" s="66"/>
      <c r="D598" s="66"/>
      <c r="E598" s="66"/>
      <c r="F598" s="67"/>
      <c r="G598" s="66" t="s">
        <v>44</v>
      </c>
    </row>
    <row r="599" spans="1:7" x14ac:dyDescent="0.2">
      <c r="A599" s="66">
        <v>598</v>
      </c>
      <c r="B599" s="66"/>
      <c r="C599" s="66"/>
      <c r="D599" s="66"/>
      <c r="E599" s="66"/>
      <c r="F599" s="67"/>
      <c r="G599" s="66" t="s">
        <v>44</v>
      </c>
    </row>
    <row r="600" spans="1:7" x14ac:dyDescent="0.2">
      <c r="A600" s="66">
        <v>599</v>
      </c>
      <c r="B600" s="66"/>
      <c r="C600" s="66"/>
      <c r="D600" s="66"/>
      <c r="E600" s="66"/>
      <c r="F600" s="67"/>
      <c r="G600" s="66" t="s">
        <v>44</v>
      </c>
    </row>
    <row r="601" spans="1:7" ht="17" thickBot="1" x14ac:dyDescent="0.25">
      <c r="A601" s="68">
        <v>600</v>
      </c>
      <c r="B601" s="68"/>
      <c r="C601" s="68"/>
      <c r="D601" s="68"/>
      <c r="E601" s="68"/>
      <c r="F601" s="69"/>
      <c r="G601" s="68" t="s">
        <v>44</v>
      </c>
    </row>
    <row r="602" spans="1:7" x14ac:dyDescent="0.2">
      <c r="A602" s="25">
        <v>601</v>
      </c>
      <c r="B602" s="25" t="s">
        <v>581</v>
      </c>
      <c r="C602" s="25" t="s">
        <v>582</v>
      </c>
      <c r="D602" s="25" t="s">
        <v>53</v>
      </c>
      <c r="E602" s="25" t="s">
        <v>583</v>
      </c>
      <c r="F602" s="70">
        <v>39011</v>
      </c>
      <c r="G602" s="25" t="s">
        <v>22</v>
      </c>
    </row>
    <row r="603" spans="1:7" x14ac:dyDescent="0.2">
      <c r="A603" s="66">
        <v>602</v>
      </c>
      <c r="B603" s="66" t="s">
        <v>584</v>
      </c>
      <c r="C603" s="66" t="s">
        <v>539</v>
      </c>
      <c r="D603" s="66" t="s">
        <v>53</v>
      </c>
      <c r="E603" s="66" t="s">
        <v>583</v>
      </c>
      <c r="F603" s="71">
        <v>39716</v>
      </c>
      <c r="G603" s="66" t="s">
        <v>22</v>
      </c>
    </row>
    <row r="604" spans="1:7" x14ac:dyDescent="0.2">
      <c r="A604" s="66">
        <v>603</v>
      </c>
      <c r="B604" s="66" t="s">
        <v>585</v>
      </c>
      <c r="C604" s="66" t="s">
        <v>586</v>
      </c>
      <c r="D604" s="66" t="s">
        <v>53</v>
      </c>
      <c r="E604" s="66" t="s">
        <v>583</v>
      </c>
      <c r="F604" s="71">
        <v>39377</v>
      </c>
      <c r="G604" s="66" t="s">
        <v>22</v>
      </c>
    </row>
    <row r="605" spans="1:7" x14ac:dyDescent="0.2">
      <c r="A605" s="66">
        <v>604</v>
      </c>
      <c r="B605" s="66" t="s">
        <v>240</v>
      </c>
      <c r="C605" s="66" t="s">
        <v>587</v>
      </c>
      <c r="D605" s="66" t="s">
        <v>53</v>
      </c>
      <c r="E605" s="66" t="s">
        <v>583</v>
      </c>
      <c r="F605" s="71">
        <v>39077</v>
      </c>
      <c r="G605" s="66" t="s">
        <v>22</v>
      </c>
    </row>
    <row r="606" spans="1:7" x14ac:dyDescent="0.2">
      <c r="A606" s="66">
        <v>605</v>
      </c>
      <c r="B606" s="66" t="s">
        <v>100</v>
      </c>
      <c r="C606" s="66" t="s">
        <v>588</v>
      </c>
      <c r="D606" s="66" t="s">
        <v>53</v>
      </c>
      <c r="E606" s="66" t="s">
        <v>583</v>
      </c>
      <c r="F606" s="71">
        <v>39063</v>
      </c>
      <c r="G606" s="66" t="s">
        <v>22</v>
      </c>
    </row>
    <row r="607" spans="1:7" x14ac:dyDescent="0.2">
      <c r="A607" s="66">
        <v>606</v>
      </c>
      <c r="B607" s="66" t="s">
        <v>589</v>
      </c>
      <c r="C607" s="66" t="s">
        <v>590</v>
      </c>
      <c r="D607" s="66" t="s">
        <v>53</v>
      </c>
      <c r="E607" s="66" t="s">
        <v>583</v>
      </c>
      <c r="F607" s="71">
        <v>39216</v>
      </c>
      <c r="G607" s="66" t="s">
        <v>22</v>
      </c>
    </row>
    <row r="608" spans="1:7" x14ac:dyDescent="0.2">
      <c r="A608" s="66">
        <v>607</v>
      </c>
      <c r="B608" s="66" t="s">
        <v>591</v>
      </c>
      <c r="C608" s="66" t="s">
        <v>314</v>
      </c>
      <c r="D608" s="66" t="s">
        <v>53</v>
      </c>
      <c r="E608" s="66" t="s">
        <v>583</v>
      </c>
      <c r="F608" s="71">
        <v>39374</v>
      </c>
      <c r="G608" s="66" t="s">
        <v>22</v>
      </c>
    </row>
    <row r="609" spans="1:7" x14ac:dyDescent="0.2">
      <c r="A609" s="66">
        <v>608</v>
      </c>
      <c r="B609" s="66" t="s">
        <v>229</v>
      </c>
      <c r="C609" s="66" t="s">
        <v>592</v>
      </c>
      <c r="D609" s="66" t="s">
        <v>53</v>
      </c>
      <c r="E609" s="66" t="s">
        <v>583</v>
      </c>
      <c r="F609" s="71">
        <v>39458</v>
      </c>
      <c r="G609" s="66" t="s">
        <v>22</v>
      </c>
    </row>
    <row r="610" spans="1:7" x14ac:dyDescent="0.2">
      <c r="A610" s="66">
        <v>609</v>
      </c>
      <c r="B610" s="66" t="s">
        <v>59</v>
      </c>
      <c r="C610" s="66" t="s">
        <v>592</v>
      </c>
      <c r="D610" s="66" t="s">
        <v>53</v>
      </c>
      <c r="E610" s="66" t="s">
        <v>583</v>
      </c>
      <c r="F610" s="71">
        <v>39458</v>
      </c>
      <c r="G610" s="66" t="s">
        <v>22</v>
      </c>
    </row>
    <row r="611" spans="1:7" x14ac:dyDescent="0.2">
      <c r="A611" s="66">
        <v>610</v>
      </c>
      <c r="B611" s="66" t="s">
        <v>593</v>
      </c>
      <c r="C611" s="66" t="s">
        <v>594</v>
      </c>
      <c r="D611" s="66" t="s">
        <v>53</v>
      </c>
      <c r="E611" s="66" t="s">
        <v>583</v>
      </c>
      <c r="F611" s="71">
        <v>39283</v>
      </c>
      <c r="G611" s="66" t="s">
        <v>22</v>
      </c>
    </row>
    <row r="612" spans="1:7" x14ac:dyDescent="0.2">
      <c r="A612" s="66">
        <v>611</v>
      </c>
      <c r="B612" s="66" t="s">
        <v>100</v>
      </c>
      <c r="C612" s="66" t="s">
        <v>595</v>
      </c>
      <c r="D612" s="66" t="s">
        <v>53</v>
      </c>
      <c r="E612" s="66" t="s">
        <v>583</v>
      </c>
      <c r="F612" s="71">
        <v>39363</v>
      </c>
      <c r="G612" s="66" t="s">
        <v>22</v>
      </c>
    </row>
    <row r="613" spans="1:7" x14ac:dyDescent="0.2">
      <c r="A613" s="66">
        <v>612</v>
      </c>
      <c r="B613" s="66" t="s">
        <v>596</v>
      </c>
      <c r="C613" s="66" t="s">
        <v>597</v>
      </c>
      <c r="D613" s="66" t="s">
        <v>53</v>
      </c>
      <c r="E613" s="66" t="s">
        <v>583</v>
      </c>
      <c r="F613" s="71">
        <v>39520</v>
      </c>
      <c r="G613" s="66" t="s">
        <v>22</v>
      </c>
    </row>
    <row r="614" spans="1:7" x14ac:dyDescent="0.2">
      <c r="A614" s="66">
        <v>613</v>
      </c>
      <c r="B614" s="66" t="s">
        <v>64</v>
      </c>
      <c r="C614" s="66" t="s">
        <v>598</v>
      </c>
      <c r="D614" s="66" t="s">
        <v>53</v>
      </c>
      <c r="E614" s="66" t="s">
        <v>583</v>
      </c>
      <c r="F614" s="71">
        <v>38964</v>
      </c>
      <c r="G614" s="66" t="s">
        <v>22</v>
      </c>
    </row>
    <row r="615" spans="1:7" x14ac:dyDescent="0.2">
      <c r="A615" s="66">
        <v>614</v>
      </c>
      <c r="B615" s="66" t="s">
        <v>599</v>
      </c>
      <c r="C615" s="66" t="s">
        <v>284</v>
      </c>
      <c r="D615" s="66" t="s">
        <v>53</v>
      </c>
      <c r="E615" s="66" t="s">
        <v>600</v>
      </c>
      <c r="F615" s="67">
        <v>38694</v>
      </c>
      <c r="G615" s="66" t="s">
        <v>22</v>
      </c>
    </row>
    <row r="616" spans="1:7" x14ac:dyDescent="0.2">
      <c r="A616" s="66">
        <v>615</v>
      </c>
      <c r="B616" s="66" t="s">
        <v>601</v>
      </c>
      <c r="C616" s="66" t="s">
        <v>602</v>
      </c>
      <c r="D616" s="66" t="s">
        <v>53</v>
      </c>
      <c r="E616" s="66" t="s">
        <v>600</v>
      </c>
      <c r="F616" s="67">
        <v>38946</v>
      </c>
      <c r="G616" s="66" t="s">
        <v>22</v>
      </c>
    </row>
    <row r="617" spans="1:7" x14ac:dyDescent="0.2">
      <c r="A617" s="66">
        <v>616</v>
      </c>
      <c r="B617" s="66" t="s">
        <v>77</v>
      </c>
      <c r="C617" s="66" t="s">
        <v>603</v>
      </c>
      <c r="D617" s="66" t="s">
        <v>53</v>
      </c>
      <c r="E617" s="66" t="s">
        <v>600</v>
      </c>
      <c r="F617" s="67">
        <v>38761</v>
      </c>
      <c r="G617" s="66" t="s">
        <v>22</v>
      </c>
    </row>
    <row r="618" spans="1:7" x14ac:dyDescent="0.2">
      <c r="A618" s="66">
        <v>617</v>
      </c>
      <c r="B618" s="66" t="s">
        <v>604</v>
      </c>
      <c r="C618" s="66" t="s">
        <v>605</v>
      </c>
      <c r="D618" s="66" t="s">
        <v>53</v>
      </c>
      <c r="E618" s="66" t="s">
        <v>600</v>
      </c>
      <c r="F618" s="67">
        <v>38441</v>
      </c>
      <c r="G618" s="66" t="s">
        <v>22</v>
      </c>
    </row>
    <row r="619" spans="1:7" x14ac:dyDescent="0.2">
      <c r="A619" s="66">
        <v>618</v>
      </c>
      <c r="B619" s="66" t="s">
        <v>606</v>
      </c>
      <c r="C619" s="66" t="s">
        <v>539</v>
      </c>
      <c r="D619" s="66" t="s">
        <v>53</v>
      </c>
      <c r="E619" s="66" t="s">
        <v>600</v>
      </c>
      <c r="F619" s="67">
        <v>38807</v>
      </c>
      <c r="G619" s="66" t="s">
        <v>22</v>
      </c>
    </row>
    <row r="620" spans="1:7" x14ac:dyDescent="0.2">
      <c r="A620" s="66">
        <v>619</v>
      </c>
      <c r="B620" s="66" t="s">
        <v>198</v>
      </c>
      <c r="C620" s="66" t="s">
        <v>607</v>
      </c>
      <c r="D620" s="66" t="s">
        <v>53</v>
      </c>
      <c r="E620" s="66" t="s">
        <v>600</v>
      </c>
      <c r="F620" s="67">
        <v>38825</v>
      </c>
      <c r="G620" s="66" t="s">
        <v>22</v>
      </c>
    </row>
    <row r="621" spans="1:7" x14ac:dyDescent="0.2">
      <c r="A621" s="66">
        <v>620</v>
      </c>
      <c r="B621" s="66" t="s">
        <v>109</v>
      </c>
      <c r="C621" s="66" t="s">
        <v>608</v>
      </c>
      <c r="D621" s="66" t="s">
        <v>53</v>
      </c>
      <c r="E621" s="66" t="s">
        <v>600</v>
      </c>
      <c r="F621" s="67">
        <v>38929</v>
      </c>
      <c r="G621" s="66" t="s">
        <v>22</v>
      </c>
    </row>
    <row r="622" spans="1:7" x14ac:dyDescent="0.2">
      <c r="A622" s="66">
        <v>621</v>
      </c>
      <c r="B622" s="66" t="s">
        <v>87</v>
      </c>
      <c r="C622" s="66" t="s">
        <v>609</v>
      </c>
      <c r="D622" s="66" t="s">
        <v>53</v>
      </c>
      <c r="E622" s="66" t="s">
        <v>600</v>
      </c>
      <c r="F622" s="67">
        <v>38620</v>
      </c>
      <c r="G622" s="66" t="s">
        <v>22</v>
      </c>
    </row>
    <row r="623" spans="1:7" x14ac:dyDescent="0.2">
      <c r="A623" s="66">
        <v>622</v>
      </c>
      <c r="B623" s="66" t="s">
        <v>522</v>
      </c>
      <c r="C623" s="66" t="s">
        <v>532</v>
      </c>
      <c r="D623" s="66" t="s">
        <v>53</v>
      </c>
      <c r="E623" s="66" t="s">
        <v>600</v>
      </c>
      <c r="F623" s="67">
        <v>38341</v>
      </c>
      <c r="G623" s="66" t="s">
        <v>22</v>
      </c>
    </row>
    <row r="624" spans="1:7" x14ac:dyDescent="0.2">
      <c r="A624" s="66">
        <v>623</v>
      </c>
      <c r="B624" s="66" t="s">
        <v>610</v>
      </c>
      <c r="C624" s="66" t="s">
        <v>116</v>
      </c>
      <c r="D624" s="66" t="s">
        <v>53</v>
      </c>
      <c r="E624" s="66" t="s">
        <v>600</v>
      </c>
      <c r="F624" s="67">
        <v>38206</v>
      </c>
      <c r="G624" s="66" t="s">
        <v>22</v>
      </c>
    </row>
    <row r="625" spans="1:7" x14ac:dyDescent="0.2">
      <c r="A625" s="66">
        <v>624</v>
      </c>
      <c r="B625" s="66" t="s">
        <v>611</v>
      </c>
      <c r="C625" s="66" t="s">
        <v>612</v>
      </c>
      <c r="D625" s="66" t="s">
        <v>53</v>
      </c>
      <c r="E625" s="66" t="s">
        <v>600</v>
      </c>
      <c r="F625" s="67">
        <v>38875</v>
      </c>
      <c r="G625" s="66" t="s">
        <v>22</v>
      </c>
    </row>
    <row r="626" spans="1:7" x14ac:dyDescent="0.2">
      <c r="A626" s="66">
        <v>625</v>
      </c>
      <c r="B626" s="66" t="s">
        <v>613</v>
      </c>
      <c r="C626" s="66" t="s">
        <v>612</v>
      </c>
      <c r="D626" s="66" t="s">
        <v>53</v>
      </c>
      <c r="E626" s="66" t="s">
        <v>600</v>
      </c>
      <c r="F626" s="67">
        <v>38875</v>
      </c>
      <c r="G626" s="66" t="s">
        <v>22</v>
      </c>
    </row>
    <row r="627" spans="1:7" x14ac:dyDescent="0.2">
      <c r="A627" s="66">
        <v>626</v>
      </c>
      <c r="B627" s="66" t="s">
        <v>550</v>
      </c>
      <c r="C627" s="66" t="s">
        <v>614</v>
      </c>
      <c r="D627" s="66" t="s">
        <v>53</v>
      </c>
      <c r="E627" s="66" t="s">
        <v>600</v>
      </c>
      <c r="F627" s="67">
        <v>38498</v>
      </c>
      <c r="G627" s="66" t="s">
        <v>22</v>
      </c>
    </row>
    <row r="628" spans="1:7" x14ac:dyDescent="0.2">
      <c r="A628" s="66">
        <v>627</v>
      </c>
      <c r="B628" s="66" t="s">
        <v>615</v>
      </c>
      <c r="C628" s="66" t="s">
        <v>616</v>
      </c>
      <c r="D628" s="66" t="s">
        <v>53</v>
      </c>
      <c r="E628" s="66" t="s">
        <v>600</v>
      </c>
      <c r="F628" s="67">
        <v>38504</v>
      </c>
      <c r="G628" s="66" t="s">
        <v>22</v>
      </c>
    </row>
    <row r="629" spans="1:7" x14ac:dyDescent="0.2">
      <c r="A629" s="66">
        <v>628</v>
      </c>
      <c r="B629" s="66" t="s">
        <v>296</v>
      </c>
      <c r="C629" s="66" t="s">
        <v>617</v>
      </c>
      <c r="D629" s="66" t="s">
        <v>47</v>
      </c>
      <c r="E629" s="66" t="s">
        <v>583</v>
      </c>
      <c r="F629" s="67">
        <v>39613</v>
      </c>
      <c r="G629" s="66" t="s">
        <v>22</v>
      </c>
    </row>
    <row r="630" spans="1:7" x14ac:dyDescent="0.2">
      <c r="A630" s="66">
        <v>629</v>
      </c>
      <c r="B630" s="66" t="s">
        <v>307</v>
      </c>
      <c r="C630" s="66" t="s">
        <v>617</v>
      </c>
      <c r="D630" s="66" t="s">
        <v>47</v>
      </c>
      <c r="E630" s="66" t="s">
        <v>583</v>
      </c>
      <c r="F630" s="67">
        <v>39093</v>
      </c>
      <c r="G630" s="66" t="s">
        <v>22</v>
      </c>
    </row>
    <row r="631" spans="1:7" x14ac:dyDescent="0.2">
      <c r="A631" s="66">
        <v>630</v>
      </c>
      <c r="B631" s="66" t="s">
        <v>152</v>
      </c>
      <c r="C631" s="66" t="s">
        <v>284</v>
      </c>
      <c r="D631" s="66" t="s">
        <v>47</v>
      </c>
      <c r="E631" s="66" t="s">
        <v>583</v>
      </c>
      <c r="F631" s="67">
        <v>39528</v>
      </c>
      <c r="G631" s="66" t="s">
        <v>22</v>
      </c>
    </row>
    <row r="632" spans="1:7" x14ac:dyDescent="0.2">
      <c r="A632" s="66">
        <v>631</v>
      </c>
      <c r="B632" s="66" t="s">
        <v>167</v>
      </c>
      <c r="C632" s="66" t="s">
        <v>618</v>
      </c>
      <c r="D632" s="66" t="s">
        <v>47</v>
      </c>
      <c r="E632" s="66" t="s">
        <v>583</v>
      </c>
      <c r="F632" s="67">
        <v>39716</v>
      </c>
      <c r="G632" s="66" t="s">
        <v>22</v>
      </c>
    </row>
    <row r="633" spans="1:7" x14ac:dyDescent="0.2">
      <c r="A633" s="66">
        <v>632</v>
      </c>
      <c r="B633" s="66" t="s">
        <v>619</v>
      </c>
      <c r="C633" s="66" t="s">
        <v>620</v>
      </c>
      <c r="D633" s="66" t="s">
        <v>47</v>
      </c>
      <c r="E633" s="66" t="s">
        <v>583</v>
      </c>
      <c r="F633" s="67">
        <v>39635</v>
      </c>
      <c r="G633" s="66" t="s">
        <v>22</v>
      </c>
    </row>
    <row r="634" spans="1:7" x14ac:dyDescent="0.2">
      <c r="A634" s="66">
        <v>633</v>
      </c>
      <c r="B634" s="66" t="s">
        <v>621</v>
      </c>
      <c r="C634" s="66" t="s">
        <v>569</v>
      </c>
      <c r="D634" s="66" t="s">
        <v>47</v>
      </c>
      <c r="E634" s="66" t="s">
        <v>583</v>
      </c>
      <c r="F634" s="67">
        <v>39385</v>
      </c>
      <c r="G634" s="66" t="s">
        <v>22</v>
      </c>
    </row>
    <row r="635" spans="1:7" x14ac:dyDescent="0.2">
      <c r="A635" s="66">
        <v>634</v>
      </c>
      <c r="B635" s="66" t="s">
        <v>622</v>
      </c>
      <c r="C635" s="66" t="s">
        <v>623</v>
      </c>
      <c r="D635" s="66" t="s">
        <v>47</v>
      </c>
      <c r="E635" s="66" t="s">
        <v>583</v>
      </c>
      <c r="F635" s="67">
        <v>39459</v>
      </c>
      <c r="G635" s="66" t="s">
        <v>22</v>
      </c>
    </row>
    <row r="636" spans="1:7" x14ac:dyDescent="0.2">
      <c r="A636" s="66">
        <v>635</v>
      </c>
      <c r="B636" s="66" t="s">
        <v>307</v>
      </c>
      <c r="C636" s="66" t="s">
        <v>609</v>
      </c>
      <c r="D636" s="66" t="s">
        <v>47</v>
      </c>
      <c r="E636" s="66" t="s">
        <v>583</v>
      </c>
      <c r="F636" s="67">
        <v>39216</v>
      </c>
      <c r="G636" s="66" t="s">
        <v>22</v>
      </c>
    </row>
    <row r="637" spans="1:7" x14ac:dyDescent="0.2">
      <c r="A637" s="66">
        <v>636</v>
      </c>
      <c r="B637" s="66" t="s">
        <v>181</v>
      </c>
      <c r="C637" s="66" t="s">
        <v>624</v>
      </c>
      <c r="D637" s="66" t="s">
        <v>47</v>
      </c>
      <c r="E637" s="66" t="s">
        <v>583</v>
      </c>
      <c r="F637" s="67">
        <v>39314</v>
      </c>
      <c r="G637" s="66" t="s">
        <v>22</v>
      </c>
    </row>
    <row r="638" spans="1:7" x14ac:dyDescent="0.2">
      <c r="A638" s="66">
        <v>637</v>
      </c>
      <c r="B638" s="66" t="s">
        <v>625</v>
      </c>
      <c r="C638" s="66" t="s">
        <v>626</v>
      </c>
      <c r="D638" s="66" t="s">
        <v>47</v>
      </c>
      <c r="E638" s="66" t="s">
        <v>583</v>
      </c>
      <c r="F638" s="67">
        <v>39045</v>
      </c>
      <c r="G638" s="66" t="s">
        <v>22</v>
      </c>
    </row>
    <row r="639" spans="1:7" x14ac:dyDescent="0.2">
      <c r="A639" s="66">
        <v>638</v>
      </c>
      <c r="B639" s="66" t="s">
        <v>307</v>
      </c>
      <c r="C639" s="66" t="s">
        <v>627</v>
      </c>
      <c r="D639" s="66" t="s">
        <v>47</v>
      </c>
      <c r="E639" s="66" t="s">
        <v>583</v>
      </c>
      <c r="F639" s="67">
        <v>39153</v>
      </c>
      <c r="G639" s="66" t="s">
        <v>22</v>
      </c>
    </row>
    <row r="640" spans="1:7" x14ac:dyDescent="0.2">
      <c r="A640" s="66">
        <v>639</v>
      </c>
      <c r="B640" s="66" t="s">
        <v>628</v>
      </c>
      <c r="C640" s="66" t="s">
        <v>629</v>
      </c>
      <c r="D640" s="66" t="s">
        <v>47</v>
      </c>
      <c r="E640" s="66" t="s">
        <v>583</v>
      </c>
      <c r="F640" s="67">
        <v>39705</v>
      </c>
      <c r="G640" s="66" t="s">
        <v>22</v>
      </c>
    </row>
    <row r="641" spans="1:7" x14ac:dyDescent="0.2">
      <c r="A641" s="66">
        <v>640</v>
      </c>
      <c r="B641" s="66" t="s">
        <v>630</v>
      </c>
      <c r="C641" s="66" t="s">
        <v>631</v>
      </c>
      <c r="D641" s="66" t="s">
        <v>47</v>
      </c>
      <c r="E641" s="66" t="s">
        <v>583</v>
      </c>
      <c r="F641" s="67">
        <v>39582</v>
      </c>
      <c r="G641" s="66" t="s">
        <v>22</v>
      </c>
    </row>
    <row r="642" spans="1:7" x14ac:dyDescent="0.2">
      <c r="A642" s="66">
        <v>641</v>
      </c>
      <c r="B642" s="66" t="s">
        <v>312</v>
      </c>
      <c r="C642" s="66" t="s">
        <v>632</v>
      </c>
      <c r="D642" s="66" t="s">
        <v>47</v>
      </c>
      <c r="E642" s="66" t="s">
        <v>583</v>
      </c>
      <c r="F642" s="67">
        <v>39136</v>
      </c>
      <c r="G642" s="66" t="s">
        <v>22</v>
      </c>
    </row>
    <row r="643" spans="1:7" x14ac:dyDescent="0.2">
      <c r="A643" s="66">
        <v>642</v>
      </c>
      <c r="B643" s="66" t="s">
        <v>312</v>
      </c>
      <c r="C643" s="66" t="s">
        <v>633</v>
      </c>
      <c r="D643" s="66" t="s">
        <v>47</v>
      </c>
      <c r="E643" s="66" t="s">
        <v>583</v>
      </c>
      <c r="F643" s="67">
        <v>39242</v>
      </c>
      <c r="G643" s="66" t="s">
        <v>22</v>
      </c>
    </row>
    <row r="644" spans="1:7" x14ac:dyDescent="0.2">
      <c r="A644" s="66">
        <v>643</v>
      </c>
      <c r="B644" s="66" t="s">
        <v>179</v>
      </c>
      <c r="C644" s="66" t="s">
        <v>614</v>
      </c>
      <c r="D644" s="66" t="s">
        <v>47</v>
      </c>
      <c r="E644" s="66" t="s">
        <v>583</v>
      </c>
      <c r="F644" s="67">
        <v>39343</v>
      </c>
      <c r="G644" s="66" t="s">
        <v>22</v>
      </c>
    </row>
    <row r="645" spans="1:7" x14ac:dyDescent="0.2">
      <c r="A645" s="66">
        <v>644</v>
      </c>
      <c r="B645" s="66" t="s">
        <v>571</v>
      </c>
      <c r="C645" s="66" t="s">
        <v>634</v>
      </c>
      <c r="D645" s="66" t="s">
        <v>47</v>
      </c>
      <c r="E645" s="66" t="s">
        <v>583</v>
      </c>
      <c r="F645" s="67">
        <v>39279</v>
      </c>
      <c r="G645" s="66" t="s">
        <v>22</v>
      </c>
    </row>
    <row r="646" spans="1:7" x14ac:dyDescent="0.2">
      <c r="A646" s="66">
        <v>645</v>
      </c>
      <c r="B646" s="66" t="s">
        <v>635</v>
      </c>
      <c r="C646" s="66" t="s">
        <v>636</v>
      </c>
      <c r="D646" s="66" t="s">
        <v>47</v>
      </c>
      <c r="E646" s="66" t="s">
        <v>583</v>
      </c>
      <c r="F646" s="67">
        <v>39013</v>
      </c>
      <c r="G646" s="66" t="s">
        <v>22</v>
      </c>
    </row>
    <row r="647" spans="1:7" x14ac:dyDescent="0.2">
      <c r="A647" s="66">
        <v>646</v>
      </c>
      <c r="B647" s="66" t="s">
        <v>139</v>
      </c>
      <c r="C647" s="66" t="s">
        <v>637</v>
      </c>
      <c r="D647" s="66" t="s">
        <v>47</v>
      </c>
      <c r="E647" s="66" t="s">
        <v>583</v>
      </c>
      <c r="F647" s="67">
        <v>39151</v>
      </c>
      <c r="G647" s="66" t="s">
        <v>22</v>
      </c>
    </row>
    <row r="648" spans="1:7" x14ac:dyDescent="0.2">
      <c r="A648" s="66">
        <v>647</v>
      </c>
      <c r="B648" s="66" t="s">
        <v>638</v>
      </c>
      <c r="C648" s="66" t="s">
        <v>639</v>
      </c>
      <c r="D648" s="66" t="s">
        <v>47</v>
      </c>
      <c r="E648" s="66" t="s">
        <v>583</v>
      </c>
      <c r="F648" s="67">
        <v>39585</v>
      </c>
      <c r="G648" s="66" t="s">
        <v>22</v>
      </c>
    </row>
    <row r="649" spans="1:7" x14ac:dyDescent="0.2">
      <c r="A649" s="66">
        <v>648</v>
      </c>
      <c r="B649" s="66" t="s">
        <v>281</v>
      </c>
      <c r="C649" s="66" t="s">
        <v>313</v>
      </c>
      <c r="D649" s="66" t="s">
        <v>47</v>
      </c>
      <c r="E649" s="66" t="s">
        <v>583</v>
      </c>
      <c r="F649" s="67">
        <v>39022</v>
      </c>
      <c r="G649" s="66" t="s">
        <v>22</v>
      </c>
    </row>
    <row r="650" spans="1:7" x14ac:dyDescent="0.2">
      <c r="A650" s="66">
        <v>649</v>
      </c>
      <c r="B650" s="66" t="s">
        <v>141</v>
      </c>
      <c r="C650" s="66" t="s">
        <v>313</v>
      </c>
      <c r="D650" s="66" t="s">
        <v>47</v>
      </c>
      <c r="E650" s="66" t="s">
        <v>583</v>
      </c>
      <c r="F650" s="67">
        <v>39275</v>
      </c>
      <c r="G650" s="66" t="s">
        <v>22</v>
      </c>
    </row>
    <row r="651" spans="1:7" x14ac:dyDescent="0.2">
      <c r="A651" s="66">
        <v>650</v>
      </c>
      <c r="B651" s="66" t="s">
        <v>640</v>
      </c>
      <c r="C651" s="66" t="s">
        <v>641</v>
      </c>
      <c r="D651" s="66" t="s">
        <v>47</v>
      </c>
      <c r="E651" s="66" t="s">
        <v>583</v>
      </c>
      <c r="F651" s="67">
        <v>39239</v>
      </c>
      <c r="G651" s="66" t="s">
        <v>22</v>
      </c>
    </row>
    <row r="652" spans="1:7" x14ac:dyDescent="0.2">
      <c r="A652" s="66">
        <v>651</v>
      </c>
      <c r="B652" s="66" t="s">
        <v>446</v>
      </c>
      <c r="C652" s="66" t="s">
        <v>642</v>
      </c>
      <c r="D652" s="66" t="s">
        <v>47</v>
      </c>
      <c r="E652" s="66" t="s">
        <v>583</v>
      </c>
      <c r="F652" s="67">
        <v>39345</v>
      </c>
      <c r="G652" s="66" t="s">
        <v>22</v>
      </c>
    </row>
    <row r="653" spans="1:7" x14ac:dyDescent="0.2">
      <c r="A653" s="66">
        <v>652</v>
      </c>
      <c r="B653" s="66" t="s">
        <v>169</v>
      </c>
      <c r="C653" s="66" t="s">
        <v>643</v>
      </c>
      <c r="D653" s="66" t="s">
        <v>47</v>
      </c>
      <c r="E653" s="66" t="s">
        <v>583</v>
      </c>
      <c r="F653" s="67">
        <v>38967</v>
      </c>
      <c r="G653" s="66" t="s">
        <v>22</v>
      </c>
    </row>
    <row r="654" spans="1:7" x14ac:dyDescent="0.2">
      <c r="A654" s="66">
        <v>653</v>
      </c>
      <c r="B654" s="66" t="s">
        <v>644</v>
      </c>
      <c r="C654" s="66" t="s">
        <v>645</v>
      </c>
      <c r="D654" s="66" t="s">
        <v>47</v>
      </c>
      <c r="E654" s="66" t="s">
        <v>583</v>
      </c>
      <c r="F654" s="67">
        <v>39580</v>
      </c>
      <c r="G654" s="66" t="s">
        <v>22</v>
      </c>
    </row>
    <row r="655" spans="1:7" x14ac:dyDescent="0.2">
      <c r="A655" s="66">
        <v>654</v>
      </c>
      <c r="B655" s="66" t="s">
        <v>141</v>
      </c>
      <c r="C655" s="66" t="s">
        <v>645</v>
      </c>
      <c r="D655" s="66" t="s">
        <v>47</v>
      </c>
      <c r="E655" s="66" t="s">
        <v>583</v>
      </c>
      <c r="F655" s="67">
        <v>39030</v>
      </c>
      <c r="G655" s="66" t="s">
        <v>22</v>
      </c>
    </row>
    <row r="656" spans="1:7" x14ac:dyDescent="0.2">
      <c r="A656" s="66">
        <v>655</v>
      </c>
      <c r="B656" s="66" t="s">
        <v>150</v>
      </c>
      <c r="C656" s="66" t="s">
        <v>646</v>
      </c>
      <c r="D656" s="66" t="s">
        <v>47</v>
      </c>
      <c r="E656" s="66" t="s">
        <v>600</v>
      </c>
      <c r="F656" s="67">
        <v>38805</v>
      </c>
      <c r="G656" s="66" t="s">
        <v>22</v>
      </c>
    </row>
    <row r="657" spans="1:7" x14ac:dyDescent="0.2">
      <c r="A657" s="66">
        <v>656</v>
      </c>
      <c r="B657" s="66" t="s">
        <v>311</v>
      </c>
      <c r="C657" s="66" t="s">
        <v>647</v>
      </c>
      <c r="D657" s="66" t="s">
        <v>47</v>
      </c>
      <c r="E657" s="66" t="s">
        <v>600</v>
      </c>
      <c r="F657" s="67">
        <v>38808</v>
      </c>
      <c r="G657" s="66" t="s">
        <v>22</v>
      </c>
    </row>
    <row r="658" spans="1:7" x14ac:dyDescent="0.2">
      <c r="A658" s="66">
        <v>657</v>
      </c>
      <c r="B658" s="66" t="s">
        <v>334</v>
      </c>
      <c r="C658" s="66" t="s">
        <v>648</v>
      </c>
      <c r="D658" s="66" t="s">
        <v>47</v>
      </c>
      <c r="E658" s="66" t="s">
        <v>600</v>
      </c>
      <c r="F658" s="67">
        <v>38244</v>
      </c>
      <c r="G658" s="66" t="s">
        <v>22</v>
      </c>
    </row>
    <row r="659" spans="1:7" x14ac:dyDescent="0.2">
      <c r="A659" s="66">
        <v>658</v>
      </c>
      <c r="B659" s="66" t="s">
        <v>307</v>
      </c>
      <c r="C659" s="66" t="s">
        <v>649</v>
      </c>
      <c r="D659" s="66" t="s">
        <v>47</v>
      </c>
      <c r="E659" s="66" t="s">
        <v>600</v>
      </c>
      <c r="F659" s="67">
        <v>38813</v>
      </c>
      <c r="G659" s="66" t="s">
        <v>22</v>
      </c>
    </row>
    <row r="660" spans="1:7" x14ac:dyDescent="0.2">
      <c r="A660" s="66">
        <v>659</v>
      </c>
      <c r="B660" s="66" t="s">
        <v>460</v>
      </c>
      <c r="C660" s="66" t="s">
        <v>650</v>
      </c>
      <c r="D660" s="66" t="s">
        <v>47</v>
      </c>
      <c r="E660" s="66" t="s">
        <v>600</v>
      </c>
      <c r="F660" s="67">
        <v>38429</v>
      </c>
      <c r="G660" s="66" t="s">
        <v>22</v>
      </c>
    </row>
    <row r="661" spans="1:7" x14ac:dyDescent="0.2">
      <c r="A661" s="66">
        <v>660</v>
      </c>
      <c r="B661" s="66" t="s">
        <v>651</v>
      </c>
      <c r="C661" s="66" t="s">
        <v>652</v>
      </c>
      <c r="D661" s="66" t="s">
        <v>47</v>
      </c>
      <c r="E661" s="66" t="s">
        <v>600</v>
      </c>
      <c r="F661" s="67">
        <v>38237</v>
      </c>
      <c r="G661" s="66" t="s">
        <v>22</v>
      </c>
    </row>
    <row r="662" spans="1:7" x14ac:dyDescent="0.2">
      <c r="A662" s="66">
        <v>661</v>
      </c>
      <c r="B662" s="66" t="s">
        <v>141</v>
      </c>
      <c r="C662" s="66" t="s">
        <v>653</v>
      </c>
      <c r="D662" s="66" t="s">
        <v>47</v>
      </c>
      <c r="E662" s="66" t="s">
        <v>600</v>
      </c>
      <c r="F662" s="67">
        <v>38455</v>
      </c>
      <c r="G662" s="66" t="s">
        <v>22</v>
      </c>
    </row>
    <row r="663" spans="1:7" x14ac:dyDescent="0.2">
      <c r="A663" s="66">
        <v>662</v>
      </c>
      <c r="B663" s="66" t="s">
        <v>307</v>
      </c>
      <c r="C663" s="66" t="s">
        <v>654</v>
      </c>
      <c r="D663" s="66" t="s">
        <v>47</v>
      </c>
      <c r="E663" s="66" t="s">
        <v>600</v>
      </c>
      <c r="F663" s="67">
        <v>38483</v>
      </c>
      <c r="G663" s="66" t="s">
        <v>22</v>
      </c>
    </row>
    <row r="664" spans="1:7" x14ac:dyDescent="0.2">
      <c r="A664" s="66">
        <v>663</v>
      </c>
      <c r="B664" s="66" t="s">
        <v>123</v>
      </c>
      <c r="C664" s="66" t="s">
        <v>90</v>
      </c>
      <c r="D664" s="66" t="s">
        <v>47</v>
      </c>
      <c r="E664" s="66" t="s">
        <v>600</v>
      </c>
      <c r="F664" s="67">
        <v>38108</v>
      </c>
      <c r="G664" s="66" t="s">
        <v>22</v>
      </c>
    </row>
    <row r="665" spans="1:7" x14ac:dyDescent="0.2">
      <c r="A665" s="66">
        <v>664</v>
      </c>
      <c r="B665" s="66" t="s">
        <v>655</v>
      </c>
      <c r="C665" s="66" t="s">
        <v>629</v>
      </c>
      <c r="D665" s="66" t="s">
        <v>47</v>
      </c>
      <c r="E665" s="66" t="s">
        <v>600</v>
      </c>
      <c r="F665" s="67">
        <v>38408</v>
      </c>
      <c r="G665" s="66" t="s">
        <v>22</v>
      </c>
    </row>
    <row r="666" spans="1:7" x14ac:dyDescent="0.2">
      <c r="A666" s="66">
        <v>665</v>
      </c>
      <c r="B666" s="66" t="s">
        <v>158</v>
      </c>
      <c r="C666" s="66" t="s">
        <v>656</v>
      </c>
      <c r="D666" s="66" t="s">
        <v>47</v>
      </c>
      <c r="E666" s="66" t="s">
        <v>600</v>
      </c>
      <c r="F666" s="67">
        <v>38322</v>
      </c>
      <c r="G666" s="66" t="s">
        <v>22</v>
      </c>
    </row>
    <row r="667" spans="1:7" x14ac:dyDescent="0.2">
      <c r="A667" s="66">
        <v>666</v>
      </c>
      <c r="B667" s="66" t="s">
        <v>119</v>
      </c>
      <c r="C667" s="66" t="s">
        <v>657</v>
      </c>
      <c r="D667" s="66" t="s">
        <v>47</v>
      </c>
      <c r="E667" s="66" t="s">
        <v>600</v>
      </c>
      <c r="F667" s="67">
        <v>38352</v>
      </c>
      <c r="G667" s="66" t="s">
        <v>22</v>
      </c>
    </row>
    <row r="668" spans="1:7" x14ac:dyDescent="0.2">
      <c r="A668" s="66">
        <v>667</v>
      </c>
      <c r="B668" s="66" t="s">
        <v>658</v>
      </c>
      <c r="C668" s="66" t="s">
        <v>659</v>
      </c>
      <c r="D668" s="66" t="s">
        <v>47</v>
      </c>
      <c r="E668" s="66" t="s">
        <v>600</v>
      </c>
      <c r="F668" s="67">
        <v>38943</v>
      </c>
      <c r="G668" s="66" t="s">
        <v>22</v>
      </c>
    </row>
    <row r="669" spans="1:7" x14ac:dyDescent="0.2">
      <c r="A669" s="66">
        <v>668</v>
      </c>
      <c r="B669" s="66" t="s">
        <v>307</v>
      </c>
      <c r="C669" s="66" t="s">
        <v>660</v>
      </c>
      <c r="D669" s="66" t="s">
        <v>47</v>
      </c>
      <c r="E669" s="66" t="s">
        <v>600</v>
      </c>
      <c r="F669" s="67">
        <v>38706</v>
      </c>
      <c r="G669" s="66" t="s">
        <v>22</v>
      </c>
    </row>
    <row r="670" spans="1:7" x14ac:dyDescent="0.2">
      <c r="A670" s="66">
        <v>669</v>
      </c>
      <c r="B670" s="66" t="s">
        <v>141</v>
      </c>
      <c r="C670" s="66" t="s">
        <v>633</v>
      </c>
      <c r="D670" s="66" t="s">
        <v>47</v>
      </c>
      <c r="E670" s="66" t="s">
        <v>600</v>
      </c>
      <c r="F670" s="67">
        <v>38545</v>
      </c>
      <c r="G670" s="66" t="s">
        <v>22</v>
      </c>
    </row>
    <row r="671" spans="1:7" x14ac:dyDescent="0.2">
      <c r="A671" s="66">
        <v>670</v>
      </c>
      <c r="B671" s="66" t="s">
        <v>661</v>
      </c>
      <c r="C671" s="66" t="s">
        <v>662</v>
      </c>
      <c r="D671" s="66" t="s">
        <v>47</v>
      </c>
      <c r="E671" s="66" t="s">
        <v>600</v>
      </c>
      <c r="F671" s="67">
        <v>38629</v>
      </c>
      <c r="G671" s="66" t="s">
        <v>22</v>
      </c>
    </row>
    <row r="672" spans="1:7" x14ac:dyDescent="0.2">
      <c r="A672" s="66">
        <v>671</v>
      </c>
      <c r="B672" s="66" t="s">
        <v>270</v>
      </c>
      <c r="C672" s="66" t="s">
        <v>663</v>
      </c>
      <c r="D672" s="66" t="s">
        <v>47</v>
      </c>
      <c r="E672" s="66" t="s">
        <v>600</v>
      </c>
      <c r="F672" s="67">
        <v>38919</v>
      </c>
      <c r="G672" s="66" t="s">
        <v>22</v>
      </c>
    </row>
    <row r="673" spans="1:7" x14ac:dyDescent="0.2">
      <c r="A673" s="66">
        <v>672</v>
      </c>
      <c r="B673" s="66" t="s">
        <v>664</v>
      </c>
      <c r="C673" s="66" t="s">
        <v>665</v>
      </c>
      <c r="D673" s="66" t="s">
        <v>47</v>
      </c>
      <c r="E673" s="66" t="s">
        <v>600</v>
      </c>
      <c r="F673" s="67">
        <v>38644</v>
      </c>
      <c r="G673" s="66" t="s">
        <v>22</v>
      </c>
    </row>
    <row r="674" spans="1:7" x14ac:dyDescent="0.2">
      <c r="A674" s="66">
        <v>673</v>
      </c>
      <c r="B674" s="66" t="s">
        <v>666</v>
      </c>
      <c r="C674" s="66" t="s">
        <v>313</v>
      </c>
      <c r="D674" s="66" t="s">
        <v>47</v>
      </c>
      <c r="E674" s="66" t="s">
        <v>600</v>
      </c>
      <c r="F674" s="67">
        <v>38671</v>
      </c>
      <c r="G674" s="66" t="s">
        <v>22</v>
      </c>
    </row>
    <row r="675" spans="1:7" x14ac:dyDescent="0.2">
      <c r="A675" s="66">
        <v>674</v>
      </c>
      <c r="B675" s="66" t="s">
        <v>667</v>
      </c>
      <c r="C675" s="66" t="s">
        <v>120</v>
      </c>
      <c r="D675" s="66" t="s">
        <v>47</v>
      </c>
      <c r="E675" s="66" t="s">
        <v>600</v>
      </c>
      <c r="F675" s="67">
        <v>38916</v>
      </c>
      <c r="G675" s="66" t="s">
        <v>22</v>
      </c>
    </row>
    <row r="676" spans="1:7" x14ac:dyDescent="0.2">
      <c r="A676" s="66">
        <v>675</v>
      </c>
      <c r="B676" s="66" t="s">
        <v>326</v>
      </c>
      <c r="C676" s="66" t="s">
        <v>668</v>
      </c>
      <c r="D676" s="66" t="s">
        <v>47</v>
      </c>
      <c r="E676" s="66" t="s">
        <v>600</v>
      </c>
      <c r="F676" s="67">
        <v>38730</v>
      </c>
      <c r="G676" s="66" t="s">
        <v>22</v>
      </c>
    </row>
    <row r="677" spans="1:7" x14ac:dyDescent="0.2">
      <c r="A677" s="66">
        <v>676</v>
      </c>
      <c r="B677" s="66"/>
      <c r="C677" s="66"/>
      <c r="D677" s="66"/>
      <c r="E677" s="66"/>
      <c r="F677" s="67"/>
      <c r="G677" s="66" t="s">
        <v>22</v>
      </c>
    </row>
    <row r="678" spans="1:7" x14ac:dyDescent="0.2">
      <c r="A678" s="66">
        <v>677</v>
      </c>
      <c r="B678" s="66"/>
      <c r="C678" s="66"/>
      <c r="D678" s="66"/>
      <c r="E678" s="66"/>
      <c r="F678" s="67"/>
      <c r="G678" s="66" t="s">
        <v>22</v>
      </c>
    </row>
    <row r="679" spans="1:7" x14ac:dyDescent="0.2">
      <c r="A679" s="66">
        <v>678</v>
      </c>
      <c r="B679" s="66"/>
      <c r="C679" s="66"/>
      <c r="D679" s="66"/>
      <c r="E679" s="66"/>
      <c r="F679" s="67"/>
      <c r="G679" s="66" t="s">
        <v>22</v>
      </c>
    </row>
    <row r="680" spans="1:7" x14ac:dyDescent="0.2">
      <c r="A680" s="66">
        <v>679</v>
      </c>
      <c r="B680" s="66"/>
      <c r="C680" s="66"/>
      <c r="D680" s="66"/>
      <c r="E680" s="66"/>
      <c r="F680" s="67"/>
      <c r="G680" s="66" t="s">
        <v>22</v>
      </c>
    </row>
    <row r="681" spans="1:7" x14ac:dyDescent="0.2">
      <c r="A681" s="66">
        <v>680</v>
      </c>
      <c r="B681" s="66"/>
      <c r="C681" s="66"/>
      <c r="D681" s="66"/>
      <c r="E681" s="66"/>
      <c r="F681" s="67"/>
      <c r="G681" s="66" t="s">
        <v>22</v>
      </c>
    </row>
    <row r="682" spans="1:7" x14ac:dyDescent="0.2">
      <c r="A682" s="66">
        <v>681</v>
      </c>
      <c r="B682" s="66"/>
      <c r="C682" s="66"/>
      <c r="D682" s="66"/>
      <c r="E682" s="66"/>
      <c r="F682" s="67"/>
      <c r="G682" s="66" t="s">
        <v>22</v>
      </c>
    </row>
    <row r="683" spans="1:7" x14ac:dyDescent="0.2">
      <c r="A683" s="66">
        <v>682</v>
      </c>
      <c r="B683" s="66"/>
      <c r="C683" s="66"/>
      <c r="D683" s="66"/>
      <c r="E683" s="66"/>
      <c r="F683" s="67"/>
      <c r="G683" s="66" t="s">
        <v>22</v>
      </c>
    </row>
    <row r="684" spans="1:7" x14ac:dyDescent="0.2">
      <c r="A684" s="66">
        <v>683</v>
      </c>
      <c r="B684" s="66"/>
      <c r="C684" s="66"/>
      <c r="D684" s="66"/>
      <c r="E684" s="66"/>
      <c r="F684" s="67"/>
      <c r="G684" s="66" t="s">
        <v>22</v>
      </c>
    </row>
    <row r="685" spans="1:7" x14ac:dyDescent="0.2">
      <c r="A685" s="66">
        <v>684</v>
      </c>
      <c r="B685" s="66"/>
      <c r="C685" s="66"/>
      <c r="D685" s="66"/>
      <c r="E685" s="66"/>
      <c r="F685" s="67"/>
      <c r="G685" s="66" t="s">
        <v>22</v>
      </c>
    </row>
    <row r="686" spans="1:7" x14ac:dyDescent="0.2">
      <c r="A686" s="66">
        <v>685</v>
      </c>
      <c r="B686" s="66"/>
      <c r="C686" s="66"/>
      <c r="D686" s="66"/>
      <c r="E686" s="66"/>
      <c r="F686" s="67"/>
      <c r="G686" s="66" t="s">
        <v>22</v>
      </c>
    </row>
    <row r="687" spans="1:7" x14ac:dyDescent="0.2">
      <c r="A687" s="66">
        <v>686</v>
      </c>
      <c r="B687" s="66"/>
      <c r="C687" s="66"/>
      <c r="D687" s="66"/>
      <c r="E687" s="66"/>
      <c r="F687" s="67"/>
      <c r="G687" s="66" t="s">
        <v>22</v>
      </c>
    </row>
    <row r="688" spans="1:7" x14ac:dyDescent="0.2">
      <c r="A688" s="66">
        <v>687</v>
      </c>
      <c r="B688" s="66"/>
      <c r="C688" s="66"/>
      <c r="D688" s="66"/>
      <c r="E688" s="66"/>
      <c r="F688" s="67"/>
      <c r="G688" s="66" t="s">
        <v>22</v>
      </c>
    </row>
    <row r="689" spans="1:7" x14ac:dyDescent="0.2">
      <c r="A689" s="66">
        <v>688</v>
      </c>
      <c r="B689" s="66"/>
      <c r="C689" s="66"/>
      <c r="D689" s="66"/>
      <c r="E689" s="66"/>
      <c r="F689" s="67"/>
      <c r="G689" s="66" t="s">
        <v>22</v>
      </c>
    </row>
    <row r="690" spans="1:7" x14ac:dyDescent="0.2">
      <c r="A690" s="66">
        <v>689</v>
      </c>
      <c r="B690" s="66"/>
      <c r="C690" s="66"/>
      <c r="D690" s="66"/>
      <c r="E690" s="66"/>
      <c r="F690" s="67"/>
      <c r="G690" s="66" t="s">
        <v>22</v>
      </c>
    </row>
    <row r="691" spans="1:7" x14ac:dyDescent="0.2">
      <c r="A691" s="66">
        <v>690</v>
      </c>
      <c r="B691" s="66"/>
      <c r="C691" s="66"/>
      <c r="D691" s="66"/>
      <c r="E691" s="66"/>
      <c r="F691" s="67"/>
      <c r="G691" s="66" t="s">
        <v>22</v>
      </c>
    </row>
    <row r="692" spans="1:7" x14ac:dyDescent="0.2">
      <c r="A692" s="66">
        <v>691</v>
      </c>
      <c r="B692" s="66"/>
      <c r="C692" s="66"/>
      <c r="D692" s="66"/>
      <c r="E692" s="66"/>
      <c r="F692" s="67"/>
      <c r="G692" s="66" t="s">
        <v>22</v>
      </c>
    </row>
    <row r="693" spans="1:7" x14ac:dyDescent="0.2">
      <c r="A693" s="66">
        <v>692</v>
      </c>
      <c r="B693" s="66"/>
      <c r="C693" s="66"/>
      <c r="D693" s="66"/>
      <c r="E693" s="66"/>
      <c r="F693" s="67"/>
      <c r="G693" s="66" t="s">
        <v>22</v>
      </c>
    </row>
    <row r="694" spans="1:7" x14ac:dyDescent="0.2">
      <c r="A694" s="66">
        <v>693</v>
      </c>
      <c r="B694" s="66"/>
      <c r="C694" s="66"/>
      <c r="D694" s="66"/>
      <c r="E694" s="66"/>
      <c r="F694" s="67"/>
      <c r="G694" s="66" t="s">
        <v>22</v>
      </c>
    </row>
    <row r="695" spans="1:7" x14ac:dyDescent="0.2">
      <c r="A695" s="66">
        <v>694</v>
      </c>
      <c r="B695" s="66"/>
      <c r="C695" s="66"/>
      <c r="D695" s="66"/>
      <c r="E695" s="66"/>
      <c r="F695" s="67"/>
      <c r="G695" s="66" t="s">
        <v>22</v>
      </c>
    </row>
    <row r="696" spans="1:7" x14ac:dyDescent="0.2">
      <c r="A696" s="66">
        <v>695</v>
      </c>
      <c r="B696" s="66"/>
      <c r="C696" s="66"/>
      <c r="D696" s="66"/>
      <c r="E696" s="66"/>
      <c r="F696" s="67"/>
      <c r="G696" s="66" t="s">
        <v>22</v>
      </c>
    </row>
    <row r="697" spans="1:7" x14ac:dyDescent="0.2">
      <c r="A697" s="66">
        <v>696</v>
      </c>
      <c r="B697" s="66"/>
      <c r="C697" s="66"/>
      <c r="D697" s="66"/>
      <c r="E697" s="66"/>
      <c r="F697" s="67"/>
      <c r="G697" s="66" t="s">
        <v>22</v>
      </c>
    </row>
    <row r="698" spans="1:7" x14ac:dyDescent="0.2">
      <c r="A698" s="66">
        <v>697</v>
      </c>
      <c r="B698" s="66"/>
      <c r="C698" s="66"/>
      <c r="D698" s="66"/>
      <c r="E698" s="66"/>
      <c r="F698" s="67"/>
      <c r="G698" s="66" t="s">
        <v>22</v>
      </c>
    </row>
    <row r="699" spans="1:7" x14ac:dyDescent="0.2">
      <c r="A699" s="66">
        <v>698</v>
      </c>
      <c r="B699" s="66"/>
      <c r="C699" s="66"/>
      <c r="D699" s="66"/>
      <c r="E699" s="66"/>
      <c r="F699" s="67"/>
      <c r="G699" s="66" t="s">
        <v>22</v>
      </c>
    </row>
    <row r="700" spans="1:7" x14ac:dyDescent="0.2">
      <c r="A700" s="66">
        <v>699</v>
      </c>
      <c r="B700" s="66"/>
      <c r="C700" s="66"/>
      <c r="D700" s="66"/>
      <c r="E700" s="66"/>
      <c r="F700" s="67"/>
      <c r="G700" s="66" t="s">
        <v>22</v>
      </c>
    </row>
    <row r="701" spans="1:7" ht="17" thickBot="1" x14ac:dyDescent="0.25">
      <c r="A701" s="68">
        <v>700</v>
      </c>
      <c r="B701" s="68"/>
      <c r="C701" s="68"/>
      <c r="D701" s="68"/>
      <c r="E701" s="68"/>
      <c r="F701" s="69"/>
      <c r="G701" s="68" t="s">
        <v>22</v>
      </c>
    </row>
    <row r="702" spans="1:7" x14ac:dyDescent="0.2">
      <c r="A702" s="25">
        <v>701</v>
      </c>
      <c r="B702" s="25" t="s">
        <v>669</v>
      </c>
      <c r="C702" s="25" t="s">
        <v>670</v>
      </c>
      <c r="D702" s="25" t="s">
        <v>53</v>
      </c>
      <c r="E702" s="25" t="s">
        <v>61</v>
      </c>
      <c r="F702" s="63">
        <v>37520</v>
      </c>
      <c r="G702" s="25" t="s">
        <v>19</v>
      </c>
    </row>
    <row r="703" spans="1:7" x14ac:dyDescent="0.2">
      <c r="A703" s="66">
        <v>702</v>
      </c>
      <c r="B703" s="66" t="s">
        <v>671</v>
      </c>
      <c r="C703" s="66" t="s">
        <v>672</v>
      </c>
      <c r="D703" s="66" t="s">
        <v>53</v>
      </c>
      <c r="E703" s="66" t="s">
        <v>61</v>
      </c>
      <c r="F703" s="67">
        <v>38082</v>
      </c>
      <c r="G703" s="66" t="s">
        <v>19</v>
      </c>
    </row>
    <row r="704" spans="1:7" x14ac:dyDescent="0.2">
      <c r="A704" s="66">
        <v>703</v>
      </c>
      <c r="B704" s="66" t="s">
        <v>673</v>
      </c>
      <c r="C704" s="66" t="s">
        <v>674</v>
      </c>
      <c r="D704" s="66" t="s">
        <v>53</v>
      </c>
      <c r="E704" s="66" t="s">
        <v>61</v>
      </c>
      <c r="F704" s="67">
        <v>38008</v>
      </c>
      <c r="G704" s="66" t="s">
        <v>19</v>
      </c>
    </row>
    <row r="705" spans="1:7" x14ac:dyDescent="0.2">
      <c r="A705" s="66">
        <v>704</v>
      </c>
      <c r="B705" s="66" t="s">
        <v>675</v>
      </c>
      <c r="C705" s="66" t="s">
        <v>499</v>
      </c>
      <c r="D705" s="66" t="s">
        <v>53</v>
      </c>
      <c r="E705" s="66" t="s">
        <v>61</v>
      </c>
      <c r="F705" s="67">
        <v>37637</v>
      </c>
      <c r="G705" s="66" t="s">
        <v>19</v>
      </c>
    </row>
    <row r="706" spans="1:7" x14ac:dyDescent="0.2">
      <c r="A706" s="66">
        <v>705</v>
      </c>
      <c r="B706" s="66" t="s">
        <v>676</v>
      </c>
      <c r="C706" s="66" t="s">
        <v>677</v>
      </c>
      <c r="D706" s="66" t="s">
        <v>53</v>
      </c>
      <c r="E706" s="66" t="s">
        <v>61</v>
      </c>
      <c r="F706" s="67">
        <v>38020</v>
      </c>
      <c r="G706" s="66" t="s">
        <v>19</v>
      </c>
    </row>
    <row r="707" spans="1:7" x14ac:dyDescent="0.2">
      <c r="A707" s="66">
        <v>706</v>
      </c>
      <c r="B707" s="66" t="s">
        <v>678</v>
      </c>
      <c r="C707" s="66" t="s">
        <v>679</v>
      </c>
      <c r="D707" s="66" t="s">
        <v>53</v>
      </c>
      <c r="E707" s="66" t="s">
        <v>61</v>
      </c>
      <c r="F707" s="67">
        <v>37967</v>
      </c>
      <c r="G707" s="66" t="s">
        <v>19</v>
      </c>
    </row>
    <row r="708" spans="1:7" x14ac:dyDescent="0.2">
      <c r="A708" s="66">
        <v>707</v>
      </c>
      <c r="B708" s="66" t="s">
        <v>680</v>
      </c>
      <c r="C708" s="66" t="s">
        <v>681</v>
      </c>
      <c r="D708" s="66" t="s">
        <v>53</v>
      </c>
      <c r="E708" s="66" t="s">
        <v>61</v>
      </c>
      <c r="F708" s="67">
        <v>38070</v>
      </c>
      <c r="G708" s="66" t="s">
        <v>19</v>
      </c>
    </row>
    <row r="709" spans="1:7" x14ac:dyDescent="0.2">
      <c r="A709" s="66">
        <v>708</v>
      </c>
      <c r="B709" s="66" t="s">
        <v>676</v>
      </c>
      <c r="C709" s="66" t="s">
        <v>682</v>
      </c>
      <c r="D709" s="66" t="s">
        <v>53</v>
      </c>
      <c r="E709" s="66" t="s">
        <v>54</v>
      </c>
      <c r="F709" s="67">
        <v>36930</v>
      </c>
      <c r="G709" s="66" t="s">
        <v>19</v>
      </c>
    </row>
    <row r="710" spans="1:7" x14ac:dyDescent="0.2">
      <c r="A710" s="66">
        <v>709</v>
      </c>
      <c r="B710" s="66" t="s">
        <v>683</v>
      </c>
      <c r="C710" s="66" t="s">
        <v>684</v>
      </c>
      <c r="D710" s="66" t="s">
        <v>53</v>
      </c>
      <c r="E710" s="66" t="s">
        <v>54</v>
      </c>
      <c r="F710" s="67">
        <v>36804</v>
      </c>
      <c r="G710" s="66" t="s">
        <v>19</v>
      </c>
    </row>
    <row r="711" spans="1:7" x14ac:dyDescent="0.2">
      <c r="A711" s="66">
        <v>710</v>
      </c>
      <c r="B711" s="66" t="s">
        <v>685</v>
      </c>
      <c r="C711" s="66" t="s">
        <v>686</v>
      </c>
      <c r="D711" s="66" t="s">
        <v>53</v>
      </c>
      <c r="E711" s="66" t="s">
        <v>54</v>
      </c>
      <c r="F711" s="67">
        <v>37190</v>
      </c>
      <c r="G711" s="66" t="s">
        <v>19</v>
      </c>
    </row>
    <row r="712" spans="1:7" x14ac:dyDescent="0.2">
      <c r="A712" s="66">
        <v>711</v>
      </c>
      <c r="B712" s="66" t="s">
        <v>687</v>
      </c>
      <c r="C712" s="66" t="s">
        <v>688</v>
      </c>
      <c r="D712" s="66" t="s">
        <v>53</v>
      </c>
      <c r="E712" s="66" t="s">
        <v>61</v>
      </c>
      <c r="F712" s="67">
        <v>37606</v>
      </c>
      <c r="G712" s="66" t="s">
        <v>19</v>
      </c>
    </row>
    <row r="713" spans="1:7" x14ac:dyDescent="0.2">
      <c r="A713" s="66">
        <v>712</v>
      </c>
      <c r="B713" s="66" t="s">
        <v>492</v>
      </c>
      <c r="C713" s="66" t="s">
        <v>788</v>
      </c>
      <c r="D713" s="66" t="s">
        <v>47</v>
      </c>
      <c r="E713" s="66" t="s">
        <v>61</v>
      </c>
      <c r="F713" s="67">
        <v>37935</v>
      </c>
      <c r="G713" s="66" t="s">
        <v>19</v>
      </c>
    </row>
    <row r="714" spans="1:7" x14ac:dyDescent="0.2">
      <c r="A714" s="66">
        <v>713</v>
      </c>
      <c r="B714" s="66" t="s">
        <v>410</v>
      </c>
      <c r="C714" s="66" t="s">
        <v>788</v>
      </c>
      <c r="D714" s="66" t="s">
        <v>47</v>
      </c>
      <c r="E714" s="66" t="s">
        <v>54</v>
      </c>
      <c r="F714" s="67">
        <v>37246</v>
      </c>
      <c r="G714" s="66" t="s">
        <v>19</v>
      </c>
    </row>
    <row r="715" spans="1:7" x14ac:dyDescent="0.2">
      <c r="A715" s="66">
        <v>714</v>
      </c>
      <c r="B715" s="66" t="s">
        <v>898</v>
      </c>
      <c r="C715" s="66" t="s">
        <v>899</v>
      </c>
      <c r="D715" s="66" t="s">
        <v>53</v>
      </c>
      <c r="E715" s="66" t="s">
        <v>97</v>
      </c>
      <c r="F715" s="67">
        <v>38940</v>
      </c>
      <c r="G715" s="66" t="s">
        <v>19</v>
      </c>
    </row>
    <row r="716" spans="1:7" x14ac:dyDescent="0.2">
      <c r="A716" s="66">
        <v>715</v>
      </c>
      <c r="B716" s="66" t="s">
        <v>392</v>
      </c>
      <c r="C716" s="66" t="s">
        <v>900</v>
      </c>
      <c r="D716" s="66" t="s">
        <v>47</v>
      </c>
      <c r="E716" s="66" t="s">
        <v>97</v>
      </c>
      <c r="F716" s="67">
        <v>38253</v>
      </c>
      <c r="G716" s="66" t="s">
        <v>19</v>
      </c>
    </row>
    <row r="717" spans="1:7" x14ac:dyDescent="0.2">
      <c r="A717" s="66">
        <v>716</v>
      </c>
      <c r="B717" s="66" t="s">
        <v>901</v>
      </c>
      <c r="C717" s="66" t="s">
        <v>902</v>
      </c>
      <c r="D717" s="66" t="s">
        <v>47</v>
      </c>
      <c r="E717" s="66" t="s">
        <v>61</v>
      </c>
      <c r="F717" s="67">
        <v>37804</v>
      </c>
      <c r="G717" s="66" t="s">
        <v>19</v>
      </c>
    </row>
    <row r="718" spans="1:7" x14ac:dyDescent="0.2">
      <c r="A718" s="66">
        <v>717</v>
      </c>
      <c r="B718" s="66" t="s">
        <v>903</v>
      </c>
      <c r="C718" s="66" t="s">
        <v>904</v>
      </c>
      <c r="D718" s="66" t="s">
        <v>47</v>
      </c>
      <c r="E718" s="66" t="s">
        <v>61</v>
      </c>
      <c r="F718" s="67">
        <v>38142</v>
      </c>
      <c r="G718" s="66" t="s">
        <v>19</v>
      </c>
    </row>
    <row r="719" spans="1:7" x14ac:dyDescent="0.2">
      <c r="A719" s="66">
        <v>718</v>
      </c>
      <c r="B719" s="66" t="s">
        <v>826</v>
      </c>
      <c r="C719" s="66" t="s">
        <v>905</v>
      </c>
      <c r="D719" s="66" t="s">
        <v>47</v>
      </c>
      <c r="E719" s="66" t="s">
        <v>61</v>
      </c>
      <c r="F719" s="67">
        <v>38073</v>
      </c>
      <c r="G719" s="66" t="s">
        <v>19</v>
      </c>
    </row>
    <row r="720" spans="1:7" x14ac:dyDescent="0.2">
      <c r="A720" s="66">
        <v>719</v>
      </c>
      <c r="B720" s="66" t="s">
        <v>400</v>
      </c>
      <c r="C720" s="66" t="s">
        <v>906</v>
      </c>
      <c r="D720" s="66" t="s">
        <v>47</v>
      </c>
      <c r="E720" s="66" t="s">
        <v>61</v>
      </c>
      <c r="F720" s="67">
        <v>37893</v>
      </c>
      <c r="G720" s="66" t="s">
        <v>19</v>
      </c>
    </row>
    <row r="721" spans="1:7" x14ac:dyDescent="0.2">
      <c r="A721" s="66">
        <v>720</v>
      </c>
      <c r="B721" s="66" t="s">
        <v>889</v>
      </c>
      <c r="C721" s="66" t="s">
        <v>907</v>
      </c>
      <c r="D721" s="66" t="s">
        <v>47</v>
      </c>
      <c r="E721" s="66" t="s">
        <v>61</v>
      </c>
      <c r="F721" s="67">
        <v>37940</v>
      </c>
      <c r="G721" s="66" t="s">
        <v>19</v>
      </c>
    </row>
    <row r="722" spans="1:7" x14ac:dyDescent="0.2">
      <c r="A722" s="66">
        <v>721</v>
      </c>
      <c r="B722" s="66" t="s">
        <v>908</v>
      </c>
      <c r="C722" s="66" t="s">
        <v>909</v>
      </c>
      <c r="D722" s="66" t="s">
        <v>47</v>
      </c>
      <c r="E722" s="66" t="s">
        <v>54</v>
      </c>
      <c r="F722" s="67">
        <v>36867</v>
      </c>
      <c r="G722" s="66" t="s">
        <v>19</v>
      </c>
    </row>
    <row r="723" spans="1:7" x14ac:dyDescent="0.2">
      <c r="A723" s="66">
        <v>722</v>
      </c>
      <c r="B723" s="66" t="s">
        <v>518</v>
      </c>
      <c r="C723" s="66" t="s">
        <v>906</v>
      </c>
      <c r="D723" s="66" t="s">
        <v>47</v>
      </c>
      <c r="E723" s="66" t="s">
        <v>61</v>
      </c>
      <c r="F723" s="67">
        <v>38054</v>
      </c>
      <c r="G723" s="66" t="s">
        <v>19</v>
      </c>
    </row>
    <row r="724" spans="1:7" x14ac:dyDescent="0.2">
      <c r="A724" s="66">
        <v>723</v>
      </c>
      <c r="B724" s="66" t="s">
        <v>910</v>
      </c>
      <c r="C724" s="66" t="s">
        <v>906</v>
      </c>
      <c r="D724" s="66" t="s">
        <v>47</v>
      </c>
      <c r="E724" s="66" t="s">
        <v>54</v>
      </c>
      <c r="F724" s="67">
        <v>37029</v>
      </c>
      <c r="G724" s="66" t="s">
        <v>19</v>
      </c>
    </row>
    <row r="725" spans="1:7" x14ac:dyDescent="0.2">
      <c r="A725" s="66">
        <v>724</v>
      </c>
      <c r="B725" s="66" t="s">
        <v>1070</v>
      </c>
      <c r="C725" s="66" t="s">
        <v>1036</v>
      </c>
      <c r="D725" s="66" t="s">
        <v>53</v>
      </c>
      <c r="E725" s="66" t="s">
        <v>61</v>
      </c>
      <c r="F725" s="67">
        <v>37755</v>
      </c>
      <c r="G725" s="66" t="s">
        <v>19</v>
      </c>
    </row>
    <row r="726" spans="1:7" x14ac:dyDescent="0.2">
      <c r="A726" s="66">
        <v>725</v>
      </c>
      <c r="B726" s="66" t="s">
        <v>1071</v>
      </c>
      <c r="C726" s="66" t="s">
        <v>684</v>
      </c>
      <c r="D726" s="66" t="s">
        <v>47</v>
      </c>
      <c r="E726" s="66" t="s">
        <v>97</v>
      </c>
      <c r="F726" s="67">
        <v>38545</v>
      </c>
      <c r="G726" s="66" t="s">
        <v>19</v>
      </c>
    </row>
    <row r="727" spans="1:7" x14ac:dyDescent="0.2">
      <c r="A727" s="66">
        <v>726</v>
      </c>
      <c r="B727" s="66" t="s">
        <v>1072</v>
      </c>
      <c r="C727" s="66" t="s">
        <v>1073</v>
      </c>
      <c r="D727" s="66" t="s">
        <v>53</v>
      </c>
      <c r="E727" s="66" t="s">
        <v>61</v>
      </c>
      <c r="F727" s="67">
        <v>37769</v>
      </c>
      <c r="G727" s="66" t="s">
        <v>19</v>
      </c>
    </row>
    <row r="728" spans="1:7" x14ac:dyDescent="0.2">
      <c r="A728" s="66">
        <v>727</v>
      </c>
      <c r="B728" s="66" t="s">
        <v>388</v>
      </c>
      <c r="C728" s="66" t="s">
        <v>1074</v>
      </c>
      <c r="D728" s="66" t="s">
        <v>47</v>
      </c>
      <c r="E728" s="66" t="s">
        <v>61</v>
      </c>
      <c r="F728" s="67">
        <v>37732</v>
      </c>
      <c r="G728" s="66" t="s">
        <v>19</v>
      </c>
    </row>
    <row r="729" spans="1:7" x14ac:dyDescent="0.2">
      <c r="A729" s="66">
        <v>728</v>
      </c>
      <c r="B729" s="66" t="s">
        <v>1075</v>
      </c>
      <c r="C729" s="66" t="s">
        <v>1025</v>
      </c>
      <c r="D729" s="66" t="s">
        <v>53</v>
      </c>
      <c r="E729" s="66" t="s">
        <v>61</v>
      </c>
      <c r="F729" s="67">
        <v>38155</v>
      </c>
      <c r="G729" s="66" t="s">
        <v>19</v>
      </c>
    </row>
    <row r="730" spans="1:7" x14ac:dyDescent="0.2">
      <c r="A730" s="66">
        <v>729</v>
      </c>
      <c r="B730" s="66" t="s">
        <v>1072</v>
      </c>
      <c r="C730" s="66" t="s">
        <v>1025</v>
      </c>
      <c r="D730" s="66" t="s">
        <v>53</v>
      </c>
      <c r="E730" s="66" t="s">
        <v>54</v>
      </c>
      <c r="F730" s="67">
        <v>37367</v>
      </c>
      <c r="G730" s="66" t="s">
        <v>19</v>
      </c>
    </row>
    <row r="731" spans="1:7" x14ac:dyDescent="0.2">
      <c r="A731" s="66">
        <v>730</v>
      </c>
      <c r="B731" s="66" t="s">
        <v>382</v>
      </c>
      <c r="C731" s="66" t="s">
        <v>979</v>
      </c>
      <c r="D731" s="66" t="s">
        <v>53</v>
      </c>
      <c r="E731" s="66" t="s">
        <v>54</v>
      </c>
      <c r="F731" s="67">
        <v>37353</v>
      </c>
      <c r="G731" s="66" t="s">
        <v>19</v>
      </c>
    </row>
    <row r="732" spans="1:7" x14ac:dyDescent="0.2">
      <c r="A732" s="66">
        <v>731</v>
      </c>
      <c r="B732" s="66" t="s">
        <v>1125</v>
      </c>
      <c r="C732" s="66" t="s">
        <v>1126</v>
      </c>
      <c r="D732" s="66" t="s">
        <v>47</v>
      </c>
      <c r="E732" s="66" t="s">
        <v>97</v>
      </c>
      <c r="F732" s="67">
        <v>38784</v>
      </c>
      <c r="G732" s="66" t="s">
        <v>19</v>
      </c>
    </row>
    <row r="733" spans="1:7" x14ac:dyDescent="0.2">
      <c r="A733" s="66">
        <v>732</v>
      </c>
      <c r="B733" s="66" t="s">
        <v>903</v>
      </c>
      <c r="C733" s="66" t="s">
        <v>907</v>
      </c>
      <c r="D733" s="66" t="s">
        <v>47</v>
      </c>
      <c r="E733" s="66" t="s">
        <v>186</v>
      </c>
      <c r="F733" s="67">
        <v>39407</v>
      </c>
      <c r="G733" s="66" t="s">
        <v>19</v>
      </c>
    </row>
    <row r="734" spans="1:7" x14ac:dyDescent="0.2">
      <c r="A734" s="66">
        <v>733</v>
      </c>
      <c r="B734" s="66" t="s">
        <v>837</v>
      </c>
      <c r="C734" s="66" t="s">
        <v>1127</v>
      </c>
      <c r="D734" s="66" t="s">
        <v>47</v>
      </c>
      <c r="E734" s="66" t="s">
        <v>61</v>
      </c>
      <c r="F734" s="67">
        <v>38129</v>
      </c>
      <c r="G734" s="66" t="s">
        <v>19</v>
      </c>
    </row>
    <row r="735" spans="1:7" x14ac:dyDescent="0.2">
      <c r="A735" s="66">
        <v>734</v>
      </c>
      <c r="B735" s="66" t="s">
        <v>675</v>
      </c>
      <c r="C735" s="66" t="s">
        <v>1128</v>
      </c>
      <c r="D735" s="66" t="s">
        <v>53</v>
      </c>
      <c r="E735" s="66" t="s">
        <v>61</v>
      </c>
      <c r="F735" s="67">
        <v>38189</v>
      </c>
      <c r="G735" s="66" t="s">
        <v>19</v>
      </c>
    </row>
    <row r="736" spans="1:7" x14ac:dyDescent="0.2">
      <c r="A736" s="66">
        <v>735</v>
      </c>
      <c r="B736" s="66" t="s">
        <v>481</v>
      </c>
      <c r="C736" s="66" t="s">
        <v>1129</v>
      </c>
      <c r="D736" s="66" t="s">
        <v>47</v>
      </c>
      <c r="E736" s="66" t="s">
        <v>54</v>
      </c>
      <c r="F736" s="67">
        <v>37493</v>
      </c>
      <c r="G736" s="66" t="s">
        <v>19</v>
      </c>
    </row>
    <row r="737" spans="1:7" x14ac:dyDescent="0.2">
      <c r="A737" s="66">
        <v>736</v>
      </c>
      <c r="B737" s="66" t="s">
        <v>1130</v>
      </c>
      <c r="C737" s="66" t="s">
        <v>1131</v>
      </c>
      <c r="D737" s="66" t="s">
        <v>47</v>
      </c>
      <c r="E737" s="66" t="s">
        <v>54</v>
      </c>
      <c r="F737" s="67">
        <v>37388</v>
      </c>
      <c r="G737" s="66" t="s">
        <v>19</v>
      </c>
    </row>
    <row r="738" spans="1:7" x14ac:dyDescent="0.2">
      <c r="A738" s="66">
        <v>737</v>
      </c>
      <c r="B738" s="66" t="s">
        <v>410</v>
      </c>
      <c r="C738" s="66" t="s">
        <v>1132</v>
      </c>
      <c r="D738" s="66" t="s">
        <v>47</v>
      </c>
      <c r="E738" s="66" t="s">
        <v>54</v>
      </c>
      <c r="F738" s="67">
        <v>36842</v>
      </c>
      <c r="G738" s="66" t="s">
        <v>1133</v>
      </c>
    </row>
    <row r="739" spans="1:7" x14ac:dyDescent="0.2">
      <c r="A739" s="66">
        <v>738</v>
      </c>
      <c r="B739" s="66" t="s">
        <v>1134</v>
      </c>
      <c r="C739" s="66" t="s">
        <v>1135</v>
      </c>
      <c r="D739" s="66" t="s">
        <v>47</v>
      </c>
      <c r="E739" s="66" t="s">
        <v>54</v>
      </c>
      <c r="F739" s="67">
        <v>37163</v>
      </c>
      <c r="G739" s="66" t="s">
        <v>19</v>
      </c>
    </row>
    <row r="740" spans="1:7" x14ac:dyDescent="0.2">
      <c r="A740" s="66">
        <v>739</v>
      </c>
      <c r="B740" s="66"/>
      <c r="C740" s="66"/>
      <c r="D740" s="66"/>
      <c r="E740" s="66"/>
      <c r="F740" s="67"/>
      <c r="G740" s="66" t="s">
        <v>19</v>
      </c>
    </row>
    <row r="741" spans="1:7" x14ac:dyDescent="0.2">
      <c r="A741" s="66">
        <v>740</v>
      </c>
      <c r="B741" s="66"/>
      <c r="C741" s="66"/>
      <c r="D741" s="66"/>
      <c r="E741" s="66"/>
      <c r="F741" s="67"/>
      <c r="G741" s="66" t="s">
        <v>19</v>
      </c>
    </row>
    <row r="742" spans="1:7" x14ac:dyDescent="0.2">
      <c r="A742" s="66">
        <v>741</v>
      </c>
      <c r="B742" s="66"/>
      <c r="C742" s="66"/>
      <c r="D742" s="66"/>
      <c r="E742" s="66"/>
      <c r="F742" s="67"/>
      <c r="G742" s="66" t="s">
        <v>19</v>
      </c>
    </row>
    <row r="743" spans="1:7" x14ac:dyDescent="0.2">
      <c r="A743" s="66">
        <v>742</v>
      </c>
      <c r="B743" s="66"/>
      <c r="C743" s="66"/>
      <c r="D743" s="66"/>
      <c r="E743" s="66"/>
      <c r="F743" s="67"/>
      <c r="G743" s="66" t="s">
        <v>19</v>
      </c>
    </row>
    <row r="744" spans="1:7" x14ac:dyDescent="0.2">
      <c r="A744" s="66">
        <v>743</v>
      </c>
      <c r="B744" s="66"/>
      <c r="C744" s="66"/>
      <c r="D744" s="66"/>
      <c r="E744" s="66"/>
      <c r="F744" s="67"/>
      <c r="G744" s="66" t="s">
        <v>19</v>
      </c>
    </row>
    <row r="745" spans="1:7" x14ac:dyDescent="0.2">
      <c r="A745" s="66">
        <v>744</v>
      </c>
      <c r="B745" s="66"/>
      <c r="C745" s="66"/>
      <c r="D745" s="66"/>
      <c r="E745" s="66"/>
      <c r="F745" s="67"/>
      <c r="G745" s="66" t="s">
        <v>19</v>
      </c>
    </row>
    <row r="746" spans="1:7" x14ac:dyDescent="0.2">
      <c r="A746" s="66">
        <v>745</v>
      </c>
      <c r="B746" s="66"/>
      <c r="C746" s="66"/>
      <c r="D746" s="66"/>
      <c r="E746" s="66"/>
      <c r="F746" s="67"/>
      <c r="G746" s="66" t="s">
        <v>19</v>
      </c>
    </row>
    <row r="747" spans="1:7" x14ac:dyDescent="0.2">
      <c r="A747" s="66">
        <v>746</v>
      </c>
      <c r="B747" s="66"/>
      <c r="C747" s="66"/>
      <c r="D747" s="66"/>
      <c r="E747" s="66"/>
      <c r="F747" s="67"/>
      <c r="G747" s="66" t="s">
        <v>19</v>
      </c>
    </row>
    <row r="748" spans="1:7" x14ac:dyDescent="0.2">
      <c r="A748" s="66">
        <v>747</v>
      </c>
      <c r="B748" s="66"/>
      <c r="C748" s="66"/>
      <c r="D748" s="66"/>
      <c r="E748" s="66"/>
      <c r="F748" s="67"/>
      <c r="G748" s="66" t="s">
        <v>19</v>
      </c>
    </row>
    <row r="749" spans="1:7" x14ac:dyDescent="0.2">
      <c r="A749" s="66">
        <v>748</v>
      </c>
      <c r="B749" s="66"/>
      <c r="C749" s="66"/>
      <c r="D749" s="66"/>
      <c r="E749" s="66"/>
      <c r="F749" s="67"/>
      <c r="G749" s="66" t="s">
        <v>19</v>
      </c>
    </row>
    <row r="750" spans="1:7" x14ac:dyDescent="0.2">
      <c r="A750" s="66">
        <v>749</v>
      </c>
      <c r="B750" s="66"/>
      <c r="C750" s="66"/>
      <c r="D750" s="66"/>
      <c r="E750" s="66"/>
      <c r="F750" s="67"/>
      <c r="G750" s="66" t="s">
        <v>19</v>
      </c>
    </row>
    <row r="751" spans="1:7" x14ac:dyDescent="0.2">
      <c r="A751" s="66">
        <v>750</v>
      </c>
      <c r="B751" s="66"/>
      <c r="C751" s="66"/>
      <c r="D751" s="66"/>
      <c r="E751" s="66"/>
      <c r="F751" s="67"/>
      <c r="G751" s="66" t="s">
        <v>19</v>
      </c>
    </row>
    <row r="752" spans="1:7" x14ac:dyDescent="0.2">
      <c r="A752" s="66">
        <v>751</v>
      </c>
      <c r="B752" s="66"/>
      <c r="C752" s="66"/>
      <c r="D752" s="66"/>
      <c r="E752" s="66"/>
      <c r="F752" s="67"/>
      <c r="G752" s="66" t="s">
        <v>19</v>
      </c>
    </row>
    <row r="753" spans="1:7" x14ac:dyDescent="0.2">
      <c r="A753" s="66">
        <v>752</v>
      </c>
      <c r="B753" s="66"/>
      <c r="C753" s="66"/>
      <c r="D753" s="66"/>
      <c r="E753" s="66"/>
      <c r="F753" s="67"/>
      <c r="G753" s="66" t="s">
        <v>19</v>
      </c>
    </row>
    <row r="754" spans="1:7" x14ac:dyDescent="0.2">
      <c r="A754" s="66">
        <v>753</v>
      </c>
      <c r="B754" s="66"/>
      <c r="C754" s="66"/>
      <c r="D754" s="66"/>
      <c r="E754" s="66"/>
      <c r="F754" s="67"/>
      <c r="G754" s="66" t="s">
        <v>19</v>
      </c>
    </row>
    <row r="755" spans="1:7" x14ac:dyDescent="0.2">
      <c r="A755" s="66">
        <v>754</v>
      </c>
      <c r="B755" s="66"/>
      <c r="C755" s="66"/>
      <c r="D755" s="66"/>
      <c r="E755" s="66"/>
      <c r="F755" s="67"/>
      <c r="G755" s="66" t="s">
        <v>19</v>
      </c>
    </row>
    <row r="756" spans="1:7" x14ac:dyDescent="0.2">
      <c r="A756" s="66">
        <v>755</v>
      </c>
      <c r="B756" s="66"/>
      <c r="C756" s="66"/>
      <c r="D756" s="66"/>
      <c r="E756" s="66"/>
      <c r="F756" s="67"/>
      <c r="G756" s="66" t="s">
        <v>19</v>
      </c>
    </row>
    <row r="757" spans="1:7" x14ac:dyDescent="0.2">
      <c r="A757" s="66">
        <v>756</v>
      </c>
      <c r="B757" s="66"/>
      <c r="C757" s="66"/>
      <c r="D757" s="66"/>
      <c r="E757" s="66"/>
      <c r="F757" s="67"/>
      <c r="G757" s="66" t="s">
        <v>19</v>
      </c>
    </row>
    <row r="758" spans="1:7" x14ac:dyDescent="0.2">
      <c r="A758" s="66">
        <v>757</v>
      </c>
      <c r="B758" s="66"/>
      <c r="C758" s="66"/>
      <c r="D758" s="66"/>
      <c r="E758" s="66"/>
      <c r="F758" s="67"/>
      <c r="G758" s="66" t="s">
        <v>19</v>
      </c>
    </row>
    <row r="759" spans="1:7" x14ac:dyDescent="0.2">
      <c r="A759" s="66">
        <v>758</v>
      </c>
      <c r="B759" s="66"/>
      <c r="C759" s="66"/>
      <c r="D759" s="66"/>
      <c r="E759" s="66"/>
      <c r="F759" s="67"/>
      <c r="G759" s="66" t="s">
        <v>19</v>
      </c>
    </row>
    <row r="760" spans="1:7" x14ac:dyDescent="0.2">
      <c r="A760" s="66">
        <v>759</v>
      </c>
      <c r="B760" s="66"/>
      <c r="C760" s="66"/>
      <c r="D760" s="66"/>
      <c r="E760" s="66"/>
      <c r="F760" s="67"/>
      <c r="G760" s="66" t="s">
        <v>19</v>
      </c>
    </row>
    <row r="761" spans="1:7" ht="17" thickBot="1" x14ac:dyDescent="0.25">
      <c r="A761" s="68">
        <v>760</v>
      </c>
      <c r="B761" s="68"/>
      <c r="C761" s="68"/>
      <c r="D761" s="68"/>
      <c r="E761" s="68"/>
      <c r="F761" s="69"/>
      <c r="G761" s="68" t="s">
        <v>19</v>
      </c>
    </row>
    <row r="762" spans="1:7" x14ac:dyDescent="0.2">
      <c r="A762" s="25">
        <v>761</v>
      </c>
      <c r="B762" s="25" t="s">
        <v>51</v>
      </c>
      <c r="C762" s="25" t="s">
        <v>689</v>
      </c>
      <c r="D762" s="25" t="s">
        <v>53</v>
      </c>
      <c r="E762" s="25" t="s">
        <v>61</v>
      </c>
      <c r="F762" s="63">
        <v>38165</v>
      </c>
      <c r="G762" s="25" t="s">
        <v>25</v>
      </c>
    </row>
    <row r="763" spans="1:7" x14ac:dyDescent="0.2">
      <c r="A763" s="66">
        <v>762</v>
      </c>
      <c r="B763" s="66" t="s">
        <v>690</v>
      </c>
      <c r="C763" s="66" t="s">
        <v>99</v>
      </c>
      <c r="D763" s="66" t="s">
        <v>53</v>
      </c>
      <c r="E763" s="66" t="s">
        <v>97</v>
      </c>
      <c r="F763" s="67">
        <v>38259</v>
      </c>
      <c r="G763" s="66" t="s">
        <v>25</v>
      </c>
    </row>
    <row r="764" spans="1:7" x14ac:dyDescent="0.2">
      <c r="A764" s="66">
        <v>763</v>
      </c>
      <c r="B764" s="66" t="s">
        <v>691</v>
      </c>
      <c r="C764" s="66" t="s">
        <v>692</v>
      </c>
      <c r="D764" s="66" t="s">
        <v>53</v>
      </c>
      <c r="E764" s="66" t="s">
        <v>97</v>
      </c>
      <c r="F764" s="67">
        <v>38309</v>
      </c>
      <c r="G764" s="66" t="s">
        <v>25</v>
      </c>
    </row>
    <row r="765" spans="1:7" x14ac:dyDescent="0.2">
      <c r="A765" s="66">
        <v>764</v>
      </c>
      <c r="B765" s="66" t="s">
        <v>625</v>
      </c>
      <c r="C765" s="66" t="s">
        <v>693</v>
      </c>
      <c r="D765" s="66" t="s">
        <v>47</v>
      </c>
      <c r="E765" s="66" t="s">
        <v>54</v>
      </c>
      <c r="F765" s="67">
        <v>36833</v>
      </c>
      <c r="G765" s="66" t="s">
        <v>25</v>
      </c>
    </row>
    <row r="766" spans="1:7" x14ac:dyDescent="0.2">
      <c r="A766" s="66">
        <v>765</v>
      </c>
      <c r="B766" s="66" t="s">
        <v>694</v>
      </c>
      <c r="C766" s="66" t="s">
        <v>695</v>
      </c>
      <c r="D766" s="66" t="s">
        <v>47</v>
      </c>
      <c r="E766" s="66" t="s">
        <v>61</v>
      </c>
      <c r="F766" s="67">
        <v>38128</v>
      </c>
      <c r="G766" s="66" t="s">
        <v>25</v>
      </c>
    </row>
    <row r="767" spans="1:7" x14ac:dyDescent="0.2">
      <c r="A767" s="66">
        <v>766</v>
      </c>
      <c r="B767" s="66" t="s">
        <v>64</v>
      </c>
      <c r="C767" s="66" t="s">
        <v>313</v>
      </c>
      <c r="D767" s="66" t="s">
        <v>53</v>
      </c>
      <c r="E767" s="66" t="s">
        <v>186</v>
      </c>
      <c r="F767" s="67">
        <v>39463</v>
      </c>
      <c r="G767" s="66" t="s">
        <v>25</v>
      </c>
    </row>
    <row r="768" spans="1:7" x14ac:dyDescent="0.2">
      <c r="A768" s="66">
        <v>767</v>
      </c>
      <c r="B768" s="66" t="s">
        <v>64</v>
      </c>
      <c r="C768" s="66" t="s">
        <v>696</v>
      </c>
      <c r="D768" s="66" t="s">
        <v>53</v>
      </c>
      <c r="E768" s="66" t="s">
        <v>97</v>
      </c>
      <c r="F768" s="67">
        <v>38595</v>
      </c>
      <c r="G768" s="66" t="s">
        <v>25</v>
      </c>
    </row>
    <row r="769" spans="1:7" x14ac:dyDescent="0.2">
      <c r="A769" s="66">
        <v>768</v>
      </c>
      <c r="B769" s="66" t="s">
        <v>528</v>
      </c>
      <c r="C769" s="66" t="s">
        <v>697</v>
      </c>
      <c r="D769" s="66" t="s">
        <v>53</v>
      </c>
      <c r="E769" s="66" t="s">
        <v>97</v>
      </c>
      <c r="F769" s="67">
        <v>38603</v>
      </c>
      <c r="G769" s="66" t="s">
        <v>25</v>
      </c>
    </row>
    <row r="770" spans="1:7" x14ac:dyDescent="0.2">
      <c r="A770" s="66">
        <v>769</v>
      </c>
      <c r="B770" s="66" t="s">
        <v>698</v>
      </c>
      <c r="C770" s="66" t="s">
        <v>699</v>
      </c>
      <c r="D770" s="66" t="s">
        <v>47</v>
      </c>
      <c r="E770" s="66" t="s">
        <v>61</v>
      </c>
      <c r="F770" s="67">
        <v>37515</v>
      </c>
      <c r="G770" s="66" t="s">
        <v>25</v>
      </c>
    </row>
    <row r="771" spans="1:7" x14ac:dyDescent="0.2">
      <c r="A771" s="66">
        <v>770</v>
      </c>
      <c r="B771" s="66" t="s">
        <v>77</v>
      </c>
      <c r="C771" s="66" t="s">
        <v>700</v>
      </c>
      <c r="D771" s="66" t="s">
        <v>53</v>
      </c>
      <c r="E771" s="66" t="s">
        <v>97</v>
      </c>
      <c r="F771" s="67">
        <v>38824</v>
      </c>
      <c r="G771" s="66" t="s">
        <v>25</v>
      </c>
    </row>
    <row r="772" spans="1:7" x14ac:dyDescent="0.2">
      <c r="A772" s="66">
        <v>771</v>
      </c>
      <c r="B772" s="66" t="s">
        <v>141</v>
      </c>
      <c r="C772" s="66" t="s">
        <v>701</v>
      </c>
      <c r="D772" s="66" t="s">
        <v>47</v>
      </c>
      <c r="E772" s="66" t="s">
        <v>186</v>
      </c>
      <c r="F772" s="67">
        <v>39301</v>
      </c>
      <c r="G772" s="66" t="s">
        <v>25</v>
      </c>
    </row>
    <row r="773" spans="1:7" x14ac:dyDescent="0.2">
      <c r="A773" s="66">
        <v>772</v>
      </c>
      <c r="B773" s="66" t="s">
        <v>141</v>
      </c>
      <c r="C773" s="66" t="s">
        <v>693</v>
      </c>
      <c r="D773" s="66" t="s">
        <v>47</v>
      </c>
      <c r="E773" s="66" t="s">
        <v>97</v>
      </c>
      <c r="F773" s="67">
        <v>38460</v>
      </c>
      <c r="G773" s="66" t="s">
        <v>25</v>
      </c>
    </row>
    <row r="774" spans="1:7" x14ac:dyDescent="0.2">
      <c r="A774" s="66">
        <v>773</v>
      </c>
      <c r="B774" s="66" t="s">
        <v>102</v>
      </c>
      <c r="C774" s="66" t="s">
        <v>697</v>
      </c>
      <c r="D774" s="66" t="s">
        <v>53</v>
      </c>
      <c r="E774" s="66" t="s">
        <v>61</v>
      </c>
      <c r="F774" s="67">
        <v>37799</v>
      </c>
      <c r="G774" s="66" t="s">
        <v>25</v>
      </c>
    </row>
    <row r="775" spans="1:7" x14ac:dyDescent="0.2">
      <c r="A775" s="66">
        <v>774</v>
      </c>
      <c r="B775" s="66" t="s">
        <v>233</v>
      </c>
      <c r="C775" s="66" t="s">
        <v>702</v>
      </c>
      <c r="D775" s="66" t="s">
        <v>53</v>
      </c>
      <c r="E775" s="66" t="s">
        <v>61</v>
      </c>
      <c r="F775" s="67">
        <v>37902</v>
      </c>
      <c r="G775" s="66" t="s">
        <v>25</v>
      </c>
    </row>
    <row r="776" spans="1:7" x14ac:dyDescent="0.2">
      <c r="A776" s="66">
        <v>775</v>
      </c>
      <c r="B776" s="66" t="s">
        <v>703</v>
      </c>
      <c r="C776" s="66" t="s">
        <v>704</v>
      </c>
      <c r="D776" s="66" t="s">
        <v>53</v>
      </c>
      <c r="E776" s="66" t="s">
        <v>186</v>
      </c>
      <c r="F776" s="67">
        <v>39415</v>
      </c>
      <c r="G776" s="66" t="s">
        <v>25</v>
      </c>
    </row>
    <row r="777" spans="1:7" x14ac:dyDescent="0.2">
      <c r="A777" s="66">
        <v>776</v>
      </c>
      <c r="B777" s="66" t="s">
        <v>550</v>
      </c>
      <c r="C777" s="66" t="s">
        <v>705</v>
      </c>
      <c r="D777" s="66" t="s">
        <v>53</v>
      </c>
      <c r="E777" s="66" t="s">
        <v>97</v>
      </c>
      <c r="F777" s="67">
        <v>38576</v>
      </c>
      <c r="G777" s="66" t="s">
        <v>25</v>
      </c>
    </row>
    <row r="778" spans="1:7" x14ac:dyDescent="0.2">
      <c r="A778" s="66">
        <v>777</v>
      </c>
      <c r="B778" s="66" t="s">
        <v>273</v>
      </c>
      <c r="C778" s="66" t="s">
        <v>313</v>
      </c>
      <c r="D778" s="66" t="s">
        <v>47</v>
      </c>
      <c r="E778" s="66" t="s">
        <v>97</v>
      </c>
      <c r="F778" s="67">
        <v>38442</v>
      </c>
      <c r="G778" s="66" t="s">
        <v>25</v>
      </c>
    </row>
    <row r="779" spans="1:7" x14ac:dyDescent="0.2">
      <c r="A779" s="66">
        <v>778</v>
      </c>
      <c r="B779" s="66" t="s">
        <v>179</v>
      </c>
      <c r="C779" s="66" t="s">
        <v>706</v>
      </c>
      <c r="D779" s="66" t="s">
        <v>47</v>
      </c>
      <c r="E779" s="66" t="s">
        <v>97</v>
      </c>
      <c r="F779" s="67">
        <v>38435</v>
      </c>
      <c r="G779" s="66" t="s">
        <v>25</v>
      </c>
    </row>
    <row r="780" spans="1:7" x14ac:dyDescent="0.2">
      <c r="A780" s="66">
        <v>779</v>
      </c>
      <c r="B780" s="66" t="s">
        <v>707</v>
      </c>
      <c r="C780" s="66" t="s">
        <v>532</v>
      </c>
      <c r="D780" s="66" t="s">
        <v>53</v>
      </c>
      <c r="E780" s="66" t="s">
        <v>97</v>
      </c>
      <c r="F780" s="67">
        <v>38398</v>
      </c>
      <c r="G780" s="66" t="s">
        <v>25</v>
      </c>
    </row>
    <row r="781" spans="1:7" x14ac:dyDescent="0.2">
      <c r="A781" s="66">
        <v>780</v>
      </c>
      <c r="B781" s="66" t="s">
        <v>708</v>
      </c>
      <c r="C781" s="66" t="s">
        <v>709</v>
      </c>
      <c r="D781" s="66" t="s">
        <v>53</v>
      </c>
      <c r="E781" s="66" t="s">
        <v>61</v>
      </c>
      <c r="F781" s="67">
        <v>38094</v>
      </c>
      <c r="G781" s="66" t="s">
        <v>25</v>
      </c>
    </row>
    <row r="782" spans="1:7" x14ac:dyDescent="0.2">
      <c r="A782" s="66">
        <v>781</v>
      </c>
      <c r="B782" s="66" t="s">
        <v>57</v>
      </c>
      <c r="C782" s="66" t="s">
        <v>710</v>
      </c>
      <c r="D782" s="66" t="s">
        <v>53</v>
      </c>
      <c r="E782" s="66" t="s">
        <v>61</v>
      </c>
      <c r="F782" s="67">
        <v>37865</v>
      </c>
      <c r="G782" s="66" t="s">
        <v>25</v>
      </c>
    </row>
    <row r="783" spans="1:7" x14ac:dyDescent="0.2">
      <c r="A783" s="66">
        <v>782</v>
      </c>
      <c r="B783" s="66" t="s">
        <v>160</v>
      </c>
      <c r="C783" s="66" t="s">
        <v>711</v>
      </c>
      <c r="D783" s="66" t="s">
        <v>47</v>
      </c>
      <c r="E783" s="66" t="s">
        <v>186</v>
      </c>
      <c r="F783" s="67">
        <v>39221</v>
      </c>
      <c r="G783" s="66" t="s">
        <v>25</v>
      </c>
    </row>
    <row r="784" spans="1:7" x14ac:dyDescent="0.2">
      <c r="A784" s="66">
        <v>783</v>
      </c>
      <c r="B784" s="66" t="s">
        <v>123</v>
      </c>
      <c r="C784" s="66" t="s">
        <v>712</v>
      </c>
      <c r="D784" s="66" t="s">
        <v>47</v>
      </c>
      <c r="E784" s="66" t="s">
        <v>186</v>
      </c>
      <c r="F784" s="67">
        <v>39024</v>
      </c>
      <c r="G784" s="66" t="s">
        <v>25</v>
      </c>
    </row>
    <row r="785" spans="1:7" x14ac:dyDescent="0.2">
      <c r="A785" s="66">
        <v>784</v>
      </c>
      <c r="B785" s="66" t="s">
        <v>123</v>
      </c>
      <c r="C785" s="66" t="s">
        <v>706</v>
      </c>
      <c r="D785" s="66" t="s">
        <v>47</v>
      </c>
      <c r="E785" s="66" t="s">
        <v>186</v>
      </c>
      <c r="F785" s="67">
        <v>39278</v>
      </c>
      <c r="G785" s="66" t="s">
        <v>25</v>
      </c>
    </row>
    <row r="786" spans="1:7" x14ac:dyDescent="0.2">
      <c r="A786" s="66">
        <v>785</v>
      </c>
      <c r="B786" s="66" t="s">
        <v>154</v>
      </c>
      <c r="C786" s="66" t="s">
        <v>118</v>
      </c>
      <c r="D786" s="66" t="s">
        <v>47</v>
      </c>
      <c r="E786" s="66" t="s">
        <v>186</v>
      </c>
      <c r="F786" s="67">
        <v>39467</v>
      </c>
      <c r="G786" s="66" t="s">
        <v>25</v>
      </c>
    </row>
    <row r="787" spans="1:7" x14ac:dyDescent="0.2">
      <c r="A787" s="66">
        <v>786</v>
      </c>
      <c r="B787" s="66" t="s">
        <v>713</v>
      </c>
      <c r="C787" s="66" t="s">
        <v>327</v>
      </c>
      <c r="D787" s="66" t="s">
        <v>47</v>
      </c>
      <c r="E787" s="66" t="s">
        <v>97</v>
      </c>
      <c r="F787" s="67">
        <v>38497</v>
      </c>
      <c r="G787" s="66" t="s">
        <v>25</v>
      </c>
    </row>
    <row r="788" spans="1:7" x14ac:dyDescent="0.2">
      <c r="A788" s="66">
        <v>787</v>
      </c>
      <c r="B788" s="66" t="s">
        <v>198</v>
      </c>
      <c r="C788" s="66" t="s">
        <v>705</v>
      </c>
      <c r="D788" s="66" t="s">
        <v>53</v>
      </c>
      <c r="E788" s="66" t="s">
        <v>186</v>
      </c>
      <c r="F788" s="67">
        <v>39516</v>
      </c>
      <c r="G788" s="66" t="s">
        <v>25</v>
      </c>
    </row>
    <row r="789" spans="1:7" x14ac:dyDescent="0.2">
      <c r="A789" s="66">
        <v>788</v>
      </c>
      <c r="B789" s="66" t="s">
        <v>714</v>
      </c>
      <c r="C789" s="66" t="s">
        <v>146</v>
      </c>
      <c r="D789" s="66" t="s">
        <v>53</v>
      </c>
      <c r="E789" s="66" t="s">
        <v>186</v>
      </c>
      <c r="F789" s="67">
        <v>39209</v>
      </c>
      <c r="G789" s="66" t="s">
        <v>25</v>
      </c>
    </row>
    <row r="790" spans="1:7" x14ac:dyDescent="0.2">
      <c r="A790" s="66">
        <v>789</v>
      </c>
      <c r="B790" s="66" t="s">
        <v>134</v>
      </c>
      <c r="C790" s="66" t="s">
        <v>715</v>
      </c>
      <c r="D790" s="66" t="s">
        <v>47</v>
      </c>
      <c r="E790" s="66" t="s">
        <v>186</v>
      </c>
      <c r="F790" s="67">
        <v>39149</v>
      </c>
      <c r="G790" s="66" t="s">
        <v>25</v>
      </c>
    </row>
    <row r="791" spans="1:7" x14ac:dyDescent="0.2">
      <c r="A791" s="66">
        <v>790</v>
      </c>
      <c r="B791" s="66" t="s">
        <v>716</v>
      </c>
      <c r="C791" s="66" t="s">
        <v>327</v>
      </c>
      <c r="D791" s="66" t="s">
        <v>53</v>
      </c>
      <c r="E791" s="66" t="s">
        <v>61</v>
      </c>
      <c r="F791" s="67">
        <v>37641</v>
      </c>
      <c r="G791" s="66" t="s">
        <v>25</v>
      </c>
    </row>
    <row r="792" spans="1:7" x14ac:dyDescent="0.2">
      <c r="A792" s="66">
        <v>791</v>
      </c>
      <c r="B792" s="66" t="s">
        <v>326</v>
      </c>
      <c r="C792" s="66" t="s">
        <v>717</v>
      </c>
      <c r="D792" s="66" t="s">
        <v>47</v>
      </c>
      <c r="E792" s="66" t="s">
        <v>97</v>
      </c>
      <c r="F792" s="67">
        <v>38933</v>
      </c>
      <c r="G792" s="66" t="s">
        <v>25</v>
      </c>
    </row>
    <row r="793" spans="1:7" x14ac:dyDescent="0.2">
      <c r="A793" s="66">
        <v>792</v>
      </c>
      <c r="B793" s="66" t="s">
        <v>718</v>
      </c>
      <c r="C793" s="66" t="s">
        <v>717</v>
      </c>
      <c r="D793" s="66" t="s">
        <v>47</v>
      </c>
      <c r="E793" s="66" t="s">
        <v>97</v>
      </c>
      <c r="F793" s="67">
        <v>38933</v>
      </c>
      <c r="G793" s="66" t="s">
        <v>25</v>
      </c>
    </row>
    <row r="794" spans="1:7" x14ac:dyDescent="0.2">
      <c r="A794" s="66">
        <v>793</v>
      </c>
      <c r="B794" s="66" t="s">
        <v>980</v>
      </c>
      <c r="C794" s="66" t="s">
        <v>981</v>
      </c>
      <c r="D794" s="66" t="s">
        <v>47</v>
      </c>
      <c r="E794" s="66" t="s">
        <v>186</v>
      </c>
      <c r="F794" s="67">
        <v>39636</v>
      </c>
      <c r="G794" s="66" t="s">
        <v>25</v>
      </c>
    </row>
    <row r="795" spans="1:7" x14ac:dyDescent="0.2">
      <c r="A795" s="66">
        <v>794</v>
      </c>
      <c r="B795" s="66" t="s">
        <v>982</v>
      </c>
      <c r="C795" s="66" t="s">
        <v>983</v>
      </c>
      <c r="D795" s="66" t="s">
        <v>47</v>
      </c>
      <c r="E795" s="66" t="s">
        <v>186</v>
      </c>
      <c r="F795" s="67">
        <v>39032</v>
      </c>
      <c r="G795" s="66" t="s">
        <v>25</v>
      </c>
    </row>
    <row r="796" spans="1:7" x14ac:dyDescent="0.2">
      <c r="A796" s="66">
        <v>795</v>
      </c>
      <c r="B796" s="66" t="s">
        <v>89</v>
      </c>
      <c r="C796" s="66" t="s">
        <v>984</v>
      </c>
      <c r="D796" s="66" t="s">
        <v>53</v>
      </c>
      <c r="E796" s="66" t="s">
        <v>61</v>
      </c>
      <c r="F796" s="67">
        <v>37990</v>
      </c>
      <c r="G796" s="66" t="s">
        <v>25</v>
      </c>
    </row>
    <row r="797" spans="1:7" x14ac:dyDescent="0.2">
      <c r="A797" s="66">
        <v>796</v>
      </c>
      <c r="B797" s="66" t="s">
        <v>985</v>
      </c>
      <c r="C797" s="66" t="s">
        <v>986</v>
      </c>
      <c r="D797" s="66" t="s">
        <v>47</v>
      </c>
      <c r="E797" s="66" t="s">
        <v>97</v>
      </c>
      <c r="F797" s="67">
        <v>38355</v>
      </c>
      <c r="G797" s="66" t="s">
        <v>25</v>
      </c>
    </row>
    <row r="798" spans="1:7" x14ac:dyDescent="0.2">
      <c r="A798" s="66">
        <v>797</v>
      </c>
      <c r="B798" s="66" t="s">
        <v>987</v>
      </c>
      <c r="C798" s="66" t="s">
        <v>986</v>
      </c>
      <c r="D798" s="66" t="s">
        <v>47</v>
      </c>
      <c r="E798" s="66" t="s">
        <v>186</v>
      </c>
      <c r="F798" s="67">
        <v>39741</v>
      </c>
      <c r="G798" s="66" t="s">
        <v>25</v>
      </c>
    </row>
    <row r="799" spans="1:7" x14ac:dyDescent="0.2">
      <c r="A799" s="66">
        <v>798</v>
      </c>
      <c r="B799" s="66" t="s">
        <v>770</v>
      </c>
      <c r="C799" s="66" t="s">
        <v>181</v>
      </c>
      <c r="D799" s="66" t="s">
        <v>47</v>
      </c>
      <c r="E799" s="66" t="s">
        <v>54</v>
      </c>
      <c r="F799" s="67">
        <v>37123</v>
      </c>
      <c r="G799" s="66" t="s">
        <v>25</v>
      </c>
    </row>
    <row r="800" spans="1:7" x14ac:dyDescent="0.2">
      <c r="A800" s="66">
        <v>799</v>
      </c>
      <c r="B800" s="66" t="s">
        <v>988</v>
      </c>
      <c r="C800" s="66" t="s">
        <v>989</v>
      </c>
      <c r="D800" s="66" t="s">
        <v>53</v>
      </c>
      <c r="E800" s="66" t="s">
        <v>186</v>
      </c>
      <c r="F800" s="67">
        <v>38966</v>
      </c>
      <c r="G800" s="66" t="s">
        <v>25</v>
      </c>
    </row>
    <row r="801" spans="1:7" x14ac:dyDescent="0.2">
      <c r="A801" s="66">
        <v>800</v>
      </c>
      <c r="B801" s="66" t="s">
        <v>468</v>
      </c>
      <c r="C801" s="66" t="s">
        <v>989</v>
      </c>
      <c r="D801" s="66" t="s">
        <v>47</v>
      </c>
      <c r="E801" s="66" t="s">
        <v>97</v>
      </c>
      <c r="F801" s="67">
        <v>38364</v>
      </c>
      <c r="G801" s="66" t="s">
        <v>25</v>
      </c>
    </row>
    <row r="802" spans="1:7" x14ac:dyDescent="0.2">
      <c r="A802" s="66">
        <v>801</v>
      </c>
      <c r="B802" s="66" t="s">
        <v>990</v>
      </c>
      <c r="C802" s="66" t="s">
        <v>991</v>
      </c>
      <c r="D802" s="66" t="s">
        <v>53</v>
      </c>
      <c r="E802" s="66" t="s">
        <v>186</v>
      </c>
      <c r="F802" s="67">
        <v>39132</v>
      </c>
      <c r="G802" s="66" t="s">
        <v>25</v>
      </c>
    </row>
    <row r="803" spans="1:7" x14ac:dyDescent="0.2">
      <c r="A803" s="66">
        <v>802</v>
      </c>
      <c r="B803" s="66" t="s">
        <v>625</v>
      </c>
      <c r="C803" s="66" t="s">
        <v>991</v>
      </c>
      <c r="D803" s="66" t="s">
        <v>47</v>
      </c>
      <c r="E803" s="66" t="s">
        <v>61</v>
      </c>
      <c r="F803" s="67">
        <v>38098</v>
      </c>
      <c r="G803" s="66" t="s">
        <v>25</v>
      </c>
    </row>
    <row r="804" spans="1:7" x14ac:dyDescent="0.2">
      <c r="A804" s="66">
        <v>803</v>
      </c>
      <c r="B804" s="66" t="s">
        <v>993</v>
      </c>
      <c r="C804" s="66" t="s">
        <v>992</v>
      </c>
      <c r="D804" s="66" t="s">
        <v>53</v>
      </c>
      <c r="E804" s="66" t="s">
        <v>186</v>
      </c>
      <c r="F804" s="67">
        <v>39237</v>
      </c>
      <c r="G804" s="66" t="s">
        <v>25</v>
      </c>
    </row>
    <row r="805" spans="1:7" x14ac:dyDescent="0.2">
      <c r="A805" s="66">
        <v>804</v>
      </c>
      <c r="B805" s="66" t="s">
        <v>89</v>
      </c>
      <c r="C805" s="66" t="s">
        <v>992</v>
      </c>
      <c r="D805" s="66" t="s">
        <v>53</v>
      </c>
      <c r="E805" s="66" t="s">
        <v>61</v>
      </c>
      <c r="F805" s="67">
        <v>38185</v>
      </c>
      <c r="G805" s="66" t="s">
        <v>25</v>
      </c>
    </row>
    <row r="806" spans="1:7" x14ac:dyDescent="0.2">
      <c r="A806" s="66">
        <v>805</v>
      </c>
      <c r="B806" s="66" t="s">
        <v>994</v>
      </c>
      <c r="C806" s="66" t="s">
        <v>995</v>
      </c>
      <c r="D806" s="66" t="s">
        <v>47</v>
      </c>
      <c r="E806" s="66" t="s">
        <v>61</v>
      </c>
      <c r="F806" s="67">
        <v>38093</v>
      </c>
      <c r="G806" s="66" t="s">
        <v>25</v>
      </c>
    </row>
    <row r="807" spans="1:7" x14ac:dyDescent="0.2">
      <c r="A807" s="66">
        <v>806</v>
      </c>
      <c r="B807" s="66" t="s">
        <v>996</v>
      </c>
      <c r="C807" s="66" t="s">
        <v>110</v>
      </c>
      <c r="D807" s="66" t="s">
        <v>53</v>
      </c>
      <c r="E807" s="66" t="s">
        <v>61</v>
      </c>
      <c r="F807" s="67">
        <v>37646</v>
      </c>
      <c r="G807" s="66" t="s">
        <v>25</v>
      </c>
    </row>
    <row r="808" spans="1:7" x14ac:dyDescent="0.2">
      <c r="A808" s="66">
        <v>807</v>
      </c>
      <c r="B808" s="66" t="s">
        <v>997</v>
      </c>
      <c r="C808" s="66" t="s">
        <v>110</v>
      </c>
      <c r="D808" s="66" t="s">
        <v>53</v>
      </c>
      <c r="E808" s="66" t="s">
        <v>186</v>
      </c>
      <c r="F808" s="67">
        <v>39284</v>
      </c>
      <c r="G808" s="66" t="s">
        <v>25</v>
      </c>
    </row>
    <row r="809" spans="1:7" x14ac:dyDescent="0.2">
      <c r="A809" s="66">
        <v>808</v>
      </c>
      <c r="B809" s="66" t="s">
        <v>601</v>
      </c>
      <c r="C809" s="66" t="s">
        <v>998</v>
      </c>
      <c r="D809" s="66" t="s">
        <v>53</v>
      </c>
      <c r="E809" s="66" t="s">
        <v>61</v>
      </c>
      <c r="F809" s="67">
        <v>37688</v>
      </c>
      <c r="G809" s="66" t="s">
        <v>25</v>
      </c>
    </row>
    <row r="810" spans="1:7" x14ac:dyDescent="0.2">
      <c r="A810" s="66">
        <v>809</v>
      </c>
      <c r="B810" s="66" t="s">
        <v>1084</v>
      </c>
      <c r="C810" s="66" t="s">
        <v>1085</v>
      </c>
      <c r="D810" s="66" t="s">
        <v>53</v>
      </c>
      <c r="E810" s="66" t="s">
        <v>97</v>
      </c>
      <c r="F810" s="67">
        <v>38492</v>
      </c>
      <c r="G810" s="66" t="s">
        <v>25</v>
      </c>
    </row>
    <row r="811" spans="1:7" x14ac:dyDescent="0.2">
      <c r="A811" s="66">
        <v>810</v>
      </c>
      <c r="B811" s="66" t="s">
        <v>229</v>
      </c>
      <c r="C811" s="66" t="s">
        <v>1086</v>
      </c>
      <c r="D811" s="66" t="s">
        <v>53</v>
      </c>
      <c r="E811" s="66" t="s">
        <v>97</v>
      </c>
      <c r="F811" s="67">
        <v>38263</v>
      </c>
      <c r="G811" s="66" t="s">
        <v>25</v>
      </c>
    </row>
    <row r="812" spans="1:7" x14ac:dyDescent="0.2">
      <c r="A812" s="25">
        <v>811</v>
      </c>
      <c r="B812" s="25" t="s">
        <v>1136</v>
      </c>
      <c r="C812" s="25" t="s">
        <v>1137</v>
      </c>
      <c r="D812" s="25" t="s">
        <v>53</v>
      </c>
      <c r="E812" s="25" t="s">
        <v>186</v>
      </c>
      <c r="F812" s="63">
        <v>39266</v>
      </c>
      <c r="G812" s="66" t="s">
        <v>25</v>
      </c>
    </row>
    <row r="813" spans="1:7" x14ac:dyDescent="0.2">
      <c r="A813" s="66">
        <v>812</v>
      </c>
      <c r="B813" s="66" t="s">
        <v>1138</v>
      </c>
      <c r="C813" s="66" t="s">
        <v>110</v>
      </c>
      <c r="D813" s="66" t="s">
        <v>47</v>
      </c>
      <c r="E813" s="66" t="s">
        <v>61</v>
      </c>
      <c r="F813" s="67">
        <v>37646</v>
      </c>
      <c r="G813" s="66" t="s">
        <v>25</v>
      </c>
    </row>
    <row r="814" spans="1:7" x14ac:dyDescent="0.2">
      <c r="A814" s="66">
        <v>813</v>
      </c>
      <c r="B814" s="66" t="s">
        <v>165</v>
      </c>
      <c r="C814" s="66" t="s">
        <v>1139</v>
      </c>
      <c r="D814" s="66" t="s">
        <v>47</v>
      </c>
      <c r="E814" s="66" t="s">
        <v>97</v>
      </c>
      <c r="F814" s="67">
        <v>38518</v>
      </c>
      <c r="G814" s="66" t="s">
        <v>25</v>
      </c>
    </row>
    <row r="815" spans="1:7" x14ac:dyDescent="0.2">
      <c r="A815" s="66">
        <v>814</v>
      </c>
      <c r="B815" s="66" t="s">
        <v>1140</v>
      </c>
      <c r="C815" s="66" t="s">
        <v>1141</v>
      </c>
      <c r="D815" s="66" t="s">
        <v>47</v>
      </c>
      <c r="E815" s="66" t="s">
        <v>61</v>
      </c>
      <c r="F815" s="67">
        <v>37915</v>
      </c>
      <c r="G815" s="66" t="s">
        <v>25</v>
      </c>
    </row>
    <row r="816" spans="1:7" x14ac:dyDescent="0.2">
      <c r="A816" s="66">
        <v>815</v>
      </c>
      <c r="B816" s="66" t="s">
        <v>131</v>
      </c>
      <c r="C816" s="66" t="s">
        <v>1142</v>
      </c>
      <c r="D816" s="66" t="s">
        <v>47</v>
      </c>
      <c r="E816" s="66" t="s">
        <v>54</v>
      </c>
      <c r="F816" s="67">
        <v>36820</v>
      </c>
      <c r="G816" s="66" t="s">
        <v>25</v>
      </c>
    </row>
    <row r="817" spans="1:7" x14ac:dyDescent="0.2">
      <c r="A817" s="66">
        <v>816</v>
      </c>
      <c r="B817" s="66" t="s">
        <v>1143</v>
      </c>
      <c r="C817" s="66" t="s">
        <v>1144</v>
      </c>
      <c r="D817" s="66" t="s">
        <v>53</v>
      </c>
      <c r="E817" s="66" t="s">
        <v>61</v>
      </c>
      <c r="F817" s="67">
        <v>38097</v>
      </c>
      <c r="G817" s="66" t="s">
        <v>25</v>
      </c>
    </row>
    <row r="818" spans="1:7" x14ac:dyDescent="0.2">
      <c r="A818" s="66">
        <v>817</v>
      </c>
      <c r="B818" s="66" t="s">
        <v>941</v>
      </c>
      <c r="C818" s="66" t="s">
        <v>702</v>
      </c>
      <c r="D818" s="66" t="s">
        <v>47</v>
      </c>
      <c r="E818" s="66" t="s">
        <v>97</v>
      </c>
      <c r="F818" s="67">
        <v>38562</v>
      </c>
      <c r="G818" s="66" t="s">
        <v>25</v>
      </c>
    </row>
    <row r="819" spans="1:7" ht="17" thickBot="1" x14ac:dyDescent="0.25">
      <c r="A819" s="68">
        <v>818</v>
      </c>
      <c r="B819" s="68" t="s">
        <v>1145</v>
      </c>
      <c r="C819" s="68" t="s">
        <v>702</v>
      </c>
      <c r="D819" s="68" t="s">
        <v>47</v>
      </c>
      <c r="E819" s="86" t="s">
        <v>97</v>
      </c>
      <c r="F819" s="87">
        <v>38562</v>
      </c>
      <c r="G819" s="68" t="s">
        <v>25</v>
      </c>
    </row>
    <row r="820" spans="1:7" x14ac:dyDescent="0.2">
      <c r="A820" s="66">
        <v>819</v>
      </c>
      <c r="B820" s="66"/>
      <c r="C820" s="66"/>
      <c r="D820" s="66"/>
      <c r="E820" s="66"/>
      <c r="F820" s="67"/>
      <c r="G820" s="66" t="s">
        <v>23</v>
      </c>
    </row>
    <row r="821" spans="1:7" x14ac:dyDescent="0.2">
      <c r="A821" s="66">
        <v>820</v>
      </c>
      <c r="B821" s="66" t="s">
        <v>1183</v>
      </c>
      <c r="C821" s="66" t="s">
        <v>1184</v>
      </c>
      <c r="D821" s="66" t="s">
        <v>47</v>
      </c>
      <c r="E821" s="66" t="s">
        <v>54</v>
      </c>
      <c r="F821" s="67">
        <v>37449</v>
      </c>
      <c r="G821" s="66" t="s">
        <v>25</v>
      </c>
    </row>
    <row r="822" spans="1:7" x14ac:dyDescent="0.2">
      <c r="A822" s="66">
        <v>821</v>
      </c>
      <c r="B822" s="66"/>
      <c r="C822" s="66"/>
      <c r="D822" s="66"/>
      <c r="E822" s="66"/>
      <c r="F822" s="67"/>
      <c r="G822" s="66" t="s">
        <v>23</v>
      </c>
    </row>
    <row r="823" spans="1:7" x14ac:dyDescent="0.2">
      <c r="A823" s="66">
        <v>822</v>
      </c>
      <c r="B823" s="66"/>
      <c r="C823" s="66"/>
      <c r="D823" s="66"/>
      <c r="E823" s="66"/>
      <c r="F823" s="67"/>
      <c r="G823" s="66" t="s">
        <v>23</v>
      </c>
    </row>
    <row r="824" spans="1:7" x14ac:dyDescent="0.2">
      <c r="A824" s="66">
        <v>823</v>
      </c>
      <c r="B824" s="66"/>
      <c r="C824" s="66"/>
      <c r="D824" s="66"/>
      <c r="E824" s="66"/>
      <c r="F824" s="67"/>
      <c r="G824" s="66" t="s">
        <v>23</v>
      </c>
    </row>
    <row r="825" spans="1:7" x14ac:dyDescent="0.2">
      <c r="A825" s="66">
        <v>824</v>
      </c>
      <c r="B825" s="66"/>
      <c r="C825" s="66"/>
      <c r="D825" s="66"/>
      <c r="E825" s="66"/>
      <c r="F825" s="67"/>
      <c r="G825" s="66" t="s">
        <v>23</v>
      </c>
    </row>
    <row r="826" spans="1:7" x14ac:dyDescent="0.2">
      <c r="A826" s="66">
        <v>825</v>
      </c>
      <c r="B826" s="66"/>
      <c r="C826" s="66"/>
      <c r="D826" s="66"/>
      <c r="E826" s="66"/>
      <c r="F826" s="67"/>
      <c r="G826" s="66" t="s">
        <v>23</v>
      </c>
    </row>
    <row r="827" spans="1:7" x14ac:dyDescent="0.2">
      <c r="A827" s="66">
        <v>826</v>
      </c>
      <c r="B827" s="66"/>
      <c r="C827" s="66"/>
      <c r="D827" s="66"/>
      <c r="E827" s="66"/>
      <c r="F827" s="67"/>
      <c r="G827" s="66" t="s">
        <v>23</v>
      </c>
    </row>
    <row r="828" spans="1:7" x14ac:dyDescent="0.2">
      <c r="A828" s="66">
        <v>827</v>
      </c>
      <c r="B828" s="66"/>
      <c r="C828" s="66"/>
      <c r="D828" s="66"/>
      <c r="E828" s="66"/>
      <c r="F828" s="67"/>
      <c r="G828" s="66" t="s">
        <v>23</v>
      </c>
    </row>
    <row r="829" spans="1:7" x14ac:dyDescent="0.2">
      <c r="A829" s="66">
        <v>828</v>
      </c>
      <c r="B829" s="66"/>
      <c r="C829" s="66"/>
      <c r="D829" s="66"/>
      <c r="E829" s="66"/>
      <c r="F829" s="67"/>
      <c r="G829" s="66" t="s">
        <v>23</v>
      </c>
    </row>
    <row r="830" spans="1:7" x14ac:dyDescent="0.2">
      <c r="A830" s="66">
        <v>829</v>
      </c>
      <c r="B830" s="66"/>
      <c r="C830" s="66"/>
      <c r="D830" s="66"/>
      <c r="E830" s="66"/>
      <c r="F830" s="67"/>
      <c r="G830" s="66" t="s">
        <v>23</v>
      </c>
    </row>
    <row r="831" spans="1:7" ht="17" thickBot="1" x14ac:dyDescent="0.25">
      <c r="A831" s="68">
        <v>830</v>
      </c>
      <c r="B831" s="68"/>
      <c r="C831" s="68"/>
      <c r="D831" s="68"/>
      <c r="E831" s="68"/>
      <c r="F831" s="69"/>
      <c r="G831" s="68" t="s">
        <v>23</v>
      </c>
    </row>
    <row r="832" spans="1:7" x14ac:dyDescent="0.2">
      <c r="A832" s="25">
        <v>831</v>
      </c>
      <c r="B832" s="72" t="s">
        <v>719</v>
      </c>
      <c r="C832" s="25" t="s">
        <v>720</v>
      </c>
      <c r="D832" s="25" t="s">
        <v>47</v>
      </c>
      <c r="E832" s="73" t="s">
        <v>97</v>
      </c>
      <c r="F832" s="74">
        <v>38608</v>
      </c>
      <c r="G832" s="25" t="s">
        <v>20</v>
      </c>
    </row>
    <row r="833" spans="1:7" x14ac:dyDescent="0.2">
      <c r="A833" s="66">
        <v>832</v>
      </c>
      <c r="B833" s="72" t="s">
        <v>721</v>
      </c>
      <c r="C833" s="66" t="s">
        <v>722</v>
      </c>
      <c r="D833" s="66" t="s">
        <v>47</v>
      </c>
      <c r="E833" s="73" t="s">
        <v>61</v>
      </c>
      <c r="F833" s="74">
        <v>38063</v>
      </c>
      <c r="G833" s="66" t="s">
        <v>20</v>
      </c>
    </row>
    <row r="834" spans="1:7" x14ac:dyDescent="0.2">
      <c r="A834" s="66">
        <v>833</v>
      </c>
      <c r="B834" s="72" t="s">
        <v>723</v>
      </c>
      <c r="C834" s="66" t="s">
        <v>724</v>
      </c>
      <c r="D834" s="66" t="s">
        <v>47</v>
      </c>
      <c r="E834" s="73" t="s">
        <v>97</v>
      </c>
      <c r="F834" s="74">
        <v>38453</v>
      </c>
      <c r="G834" s="66" t="s">
        <v>20</v>
      </c>
    </row>
    <row r="835" spans="1:7" x14ac:dyDescent="0.2">
      <c r="A835" s="66">
        <v>834</v>
      </c>
      <c r="B835" s="73" t="s">
        <v>725</v>
      </c>
      <c r="C835" s="66" t="s">
        <v>726</v>
      </c>
      <c r="D835" s="66" t="s">
        <v>47</v>
      </c>
      <c r="E835" s="73" t="s">
        <v>97</v>
      </c>
      <c r="F835" s="75">
        <v>38321</v>
      </c>
      <c r="G835" s="66" t="s">
        <v>20</v>
      </c>
    </row>
    <row r="836" spans="1:7" x14ac:dyDescent="0.2">
      <c r="A836" s="66">
        <v>835</v>
      </c>
      <c r="B836" s="73" t="s">
        <v>727</v>
      </c>
      <c r="C836" s="66" t="s">
        <v>728</v>
      </c>
      <c r="D836" s="66" t="s">
        <v>47</v>
      </c>
      <c r="E836" s="73" t="s">
        <v>97</v>
      </c>
      <c r="F836" s="74">
        <v>38554</v>
      </c>
      <c r="G836" s="66" t="s">
        <v>20</v>
      </c>
    </row>
    <row r="837" spans="1:7" x14ac:dyDescent="0.2">
      <c r="A837" s="66">
        <v>836</v>
      </c>
      <c r="B837" s="76" t="s">
        <v>729</v>
      </c>
      <c r="C837" s="66" t="s">
        <v>730</v>
      </c>
      <c r="D837" s="66" t="s">
        <v>47</v>
      </c>
      <c r="E837" s="76" t="s">
        <v>97</v>
      </c>
      <c r="F837" s="74">
        <v>38384</v>
      </c>
      <c r="G837" s="66" t="s">
        <v>20</v>
      </c>
    </row>
    <row r="838" spans="1:7" x14ac:dyDescent="0.2">
      <c r="A838" s="66">
        <v>837</v>
      </c>
      <c r="B838" s="73" t="s">
        <v>731</v>
      </c>
      <c r="C838" s="66" t="s">
        <v>732</v>
      </c>
      <c r="D838" s="66" t="s">
        <v>47</v>
      </c>
      <c r="E838" s="73" t="s">
        <v>61</v>
      </c>
      <c r="F838" s="74">
        <v>37864</v>
      </c>
      <c r="G838" s="66" t="s">
        <v>20</v>
      </c>
    </row>
    <row r="839" spans="1:7" x14ac:dyDescent="0.2">
      <c r="A839" s="66">
        <v>838</v>
      </c>
      <c r="B839" s="72" t="s">
        <v>729</v>
      </c>
      <c r="C839" s="66" t="s">
        <v>733</v>
      </c>
      <c r="D839" s="66" t="s">
        <v>47</v>
      </c>
      <c r="E839" s="72" t="s">
        <v>61</v>
      </c>
      <c r="F839" s="74">
        <v>37773</v>
      </c>
      <c r="G839" s="66" t="s">
        <v>20</v>
      </c>
    </row>
    <row r="840" spans="1:7" x14ac:dyDescent="0.2">
      <c r="A840" s="66">
        <v>839</v>
      </c>
      <c r="B840" s="72" t="s">
        <v>734</v>
      </c>
      <c r="C840" s="66" t="s">
        <v>735</v>
      </c>
      <c r="D840" s="66" t="s">
        <v>47</v>
      </c>
      <c r="E840" s="72" t="s">
        <v>54</v>
      </c>
      <c r="F840" s="74">
        <v>37069</v>
      </c>
      <c r="G840" s="66" t="s">
        <v>20</v>
      </c>
    </row>
    <row r="841" spans="1:7" x14ac:dyDescent="0.2">
      <c r="A841" s="66">
        <v>840</v>
      </c>
      <c r="B841" s="73" t="s">
        <v>736</v>
      </c>
      <c r="C841" s="66" t="s">
        <v>737</v>
      </c>
      <c r="D841" s="66" t="s">
        <v>47</v>
      </c>
      <c r="E841" s="73" t="s">
        <v>61</v>
      </c>
      <c r="F841" s="75">
        <v>37511</v>
      </c>
      <c r="G841" s="66" t="s">
        <v>20</v>
      </c>
    </row>
    <row r="842" spans="1:7" x14ac:dyDescent="0.2">
      <c r="A842" s="66">
        <v>841</v>
      </c>
      <c r="B842" s="73" t="s">
        <v>734</v>
      </c>
      <c r="C842" s="66" t="s">
        <v>738</v>
      </c>
      <c r="D842" s="66" t="s">
        <v>47</v>
      </c>
      <c r="E842" s="73" t="s">
        <v>54</v>
      </c>
      <c r="F842" s="75">
        <v>36890</v>
      </c>
      <c r="G842" s="66" t="s">
        <v>20</v>
      </c>
    </row>
    <row r="843" spans="1:7" x14ac:dyDescent="0.2">
      <c r="A843" s="66">
        <v>842</v>
      </c>
      <c r="B843" s="73" t="s">
        <v>739</v>
      </c>
      <c r="C843" s="66" t="s">
        <v>738</v>
      </c>
      <c r="D843" s="66" t="s">
        <v>47</v>
      </c>
      <c r="E843" s="73" t="s">
        <v>54</v>
      </c>
      <c r="F843" s="75">
        <v>37448</v>
      </c>
      <c r="G843" s="66" t="s">
        <v>20</v>
      </c>
    </row>
    <row r="844" spans="1:7" x14ac:dyDescent="0.2">
      <c r="A844" s="66">
        <v>843</v>
      </c>
      <c r="B844" s="73" t="s">
        <v>740</v>
      </c>
      <c r="C844" s="66" t="s">
        <v>738</v>
      </c>
      <c r="D844" s="66" t="s">
        <v>47</v>
      </c>
      <c r="E844" s="73" t="s">
        <v>97</v>
      </c>
      <c r="F844" s="75">
        <v>38626</v>
      </c>
      <c r="G844" s="66" t="s">
        <v>20</v>
      </c>
    </row>
    <row r="845" spans="1:7" x14ac:dyDescent="0.2">
      <c r="A845" s="66">
        <v>844</v>
      </c>
      <c r="B845" s="73" t="s">
        <v>741</v>
      </c>
      <c r="C845" s="66" t="s">
        <v>742</v>
      </c>
      <c r="D845" s="66" t="s">
        <v>53</v>
      </c>
      <c r="E845" s="73" t="s">
        <v>97</v>
      </c>
      <c r="F845" s="75">
        <v>38511</v>
      </c>
      <c r="G845" s="66" t="s">
        <v>20</v>
      </c>
    </row>
    <row r="846" spans="1:7" x14ac:dyDescent="0.2">
      <c r="A846" s="66">
        <v>845</v>
      </c>
      <c r="B846" s="73" t="s">
        <v>743</v>
      </c>
      <c r="C846" s="66" t="s">
        <v>744</v>
      </c>
      <c r="D846" s="66" t="s">
        <v>53</v>
      </c>
      <c r="E846" s="73" t="s">
        <v>97</v>
      </c>
      <c r="F846" s="75">
        <v>38645</v>
      </c>
      <c r="G846" s="66" t="s">
        <v>20</v>
      </c>
    </row>
    <row r="847" spans="1:7" x14ac:dyDescent="0.2">
      <c r="A847" s="66">
        <v>846</v>
      </c>
      <c r="B847" s="73" t="s">
        <v>745</v>
      </c>
      <c r="C847" s="66" t="s">
        <v>532</v>
      </c>
      <c r="D847" s="66" t="s">
        <v>53</v>
      </c>
      <c r="E847" s="73" t="s">
        <v>61</v>
      </c>
      <c r="F847" s="75">
        <v>37913</v>
      </c>
      <c r="G847" s="66" t="s">
        <v>20</v>
      </c>
    </row>
    <row r="848" spans="1:7" x14ac:dyDescent="0.2">
      <c r="A848" s="66">
        <v>847</v>
      </c>
      <c r="B848" s="73" t="s">
        <v>746</v>
      </c>
      <c r="C848" s="66" t="s">
        <v>747</v>
      </c>
      <c r="D848" s="66" t="s">
        <v>53</v>
      </c>
      <c r="E848" s="73" t="s">
        <v>97</v>
      </c>
      <c r="F848" s="75">
        <v>38752</v>
      </c>
      <c r="G848" s="66" t="s">
        <v>20</v>
      </c>
    </row>
    <row r="849" spans="1:7" x14ac:dyDescent="0.2">
      <c r="A849" s="66">
        <v>848</v>
      </c>
      <c r="B849" s="73" t="s">
        <v>748</v>
      </c>
      <c r="C849" s="66" t="s">
        <v>749</v>
      </c>
      <c r="D849" s="66" t="s">
        <v>53</v>
      </c>
      <c r="E849" s="73" t="s">
        <v>61</v>
      </c>
      <c r="F849" s="75">
        <v>37831</v>
      </c>
      <c r="G849" s="66" t="s">
        <v>20</v>
      </c>
    </row>
    <row r="850" spans="1:7" x14ac:dyDescent="0.2">
      <c r="A850" s="66">
        <v>849</v>
      </c>
      <c r="B850" s="73" t="s">
        <v>750</v>
      </c>
      <c r="C850" s="66" t="s">
        <v>751</v>
      </c>
      <c r="D850" s="66" t="s">
        <v>53</v>
      </c>
      <c r="E850" s="73" t="s">
        <v>97</v>
      </c>
      <c r="F850" s="75">
        <v>38263</v>
      </c>
      <c r="G850" s="66" t="s">
        <v>20</v>
      </c>
    </row>
    <row r="851" spans="1:7" x14ac:dyDescent="0.2">
      <c r="A851" s="66">
        <v>850</v>
      </c>
      <c r="B851" s="73" t="s">
        <v>752</v>
      </c>
      <c r="C851" s="66" t="s">
        <v>753</v>
      </c>
      <c r="D851" s="66" t="s">
        <v>53</v>
      </c>
      <c r="E851" s="73" t="s">
        <v>61</v>
      </c>
      <c r="F851" s="75">
        <v>37977</v>
      </c>
      <c r="G851" s="66" t="s">
        <v>20</v>
      </c>
    </row>
    <row r="852" spans="1:7" x14ac:dyDescent="0.2">
      <c r="A852" s="66">
        <v>851</v>
      </c>
      <c r="B852" s="73" t="s">
        <v>754</v>
      </c>
      <c r="C852" s="66" t="s">
        <v>755</v>
      </c>
      <c r="D852" s="66" t="s">
        <v>53</v>
      </c>
      <c r="E852" s="73" t="s">
        <v>61</v>
      </c>
      <c r="F852" s="75">
        <v>37796</v>
      </c>
      <c r="G852" s="66" t="s">
        <v>20</v>
      </c>
    </row>
    <row r="853" spans="1:7" x14ac:dyDescent="0.2">
      <c r="A853" s="66">
        <v>852</v>
      </c>
      <c r="B853" s="73" t="s">
        <v>756</v>
      </c>
      <c r="C853" s="66" t="s">
        <v>757</v>
      </c>
      <c r="D853" s="66" t="s">
        <v>53</v>
      </c>
      <c r="E853" s="73" t="s">
        <v>61</v>
      </c>
      <c r="F853" s="75">
        <v>37684</v>
      </c>
      <c r="G853" s="66" t="s">
        <v>20</v>
      </c>
    </row>
    <row r="854" spans="1:7" x14ac:dyDescent="0.2">
      <c r="A854" s="66">
        <v>853</v>
      </c>
      <c r="B854" s="73" t="s">
        <v>758</v>
      </c>
      <c r="C854" s="66" t="s">
        <v>726</v>
      </c>
      <c r="D854" s="66" t="s">
        <v>53</v>
      </c>
      <c r="E854" s="73" t="s">
        <v>61</v>
      </c>
      <c r="F854" s="75">
        <v>37690</v>
      </c>
      <c r="G854" s="66" t="s">
        <v>20</v>
      </c>
    </row>
    <row r="855" spans="1:7" x14ac:dyDescent="0.2">
      <c r="A855" s="66">
        <v>854</v>
      </c>
      <c r="B855" s="73" t="s">
        <v>759</v>
      </c>
      <c r="C855" s="66" t="s">
        <v>760</v>
      </c>
      <c r="D855" s="66" t="s">
        <v>53</v>
      </c>
      <c r="E855" s="73" t="s">
        <v>61</v>
      </c>
      <c r="F855" s="74">
        <v>37577</v>
      </c>
      <c r="G855" s="66" t="s">
        <v>20</v>
      </c>
    </row>
    <row r="856" spans="1:7" x14ac:dyDescent="0.2">
      <c r="A856" s="66">
        <v>855</v>
      </c>
      <c r="B856" s="73" t="s">
        <v>761</v>
      </c>
      <c r="C856" s="66" t="s">
        <v>762</v>
      </c>
      <c r="D856" s="66" t="s">
        <v>53</v>
      </c>
      <c r="E856" s="73" t="s">
        <v>54</v>
      </c>
      <c r="F856" s="74">
        <v>37279</v>
      </c>
      <c r="G856" s="66" t="s">
        <v>20</v>
      </c>
    </row>
    <row r="857" spans="1:7" x14ac:dyDescent="0.2">
      <c r="A857" s="66">
        <v>856</v>
      </c>
      <c r="B857" s="76" t="s">
        <v>763</v>
      </c>
      <c r="C857" s="66" t="s">
        <v>999</v>
      </c>
      <c r="D857" s="66" t="s">
        <v>53</v>
      </c>
      <c r="E857" s="76" t="s">
        <v>54</v>
      </c>
      <c r="F857" s="63">
        <v>37117</v>
      </c>
      <c r="G857" s="66" t="s">
        <v>1000</v>
      </c>
    </row>
    <row r="858" spans="1:7" x14ac:dyDescent="0.2">
      <c r="A858" s="66">
        <v>857</v>
      </c>
      <c r="B858" s="73" t="s">
        <v>764</v>
      </c>
      <c r="C858" s="66" t="s">
        <v>765</v>
      </c>
      <c r="D858" s="66" t="s">
        <v>53</v>
      </c>
      <c r="E858" s="73" t="s">
        <v>54</v>
      </c>
      <c r="F858" s="74">
        <v>36870</v>
      </c>
      <c r="G858" s="66" t="s">
        <v>20</v>
      </c>
    </row>
    <row r="859" spans="1:7" x14ac:dyDescent="0.2">
      <c r="A859" s="66">
        <v>858</v>
      </c>
      <c r="B859" s="72" t="s">
        <v>766</v>
      </c>
      <c r="C859" s="66" t="s">
        <v>540</v>
      </c>
      <c r="D859" s="66" t="s">
        <v>53</v>
      </c>
      <c r="E859" s="72" t="s">
        <v>54</v>
      </c>
      <c r="F859" s="74">
        <v>37026</v>
      </c>
      <c r="G859" s="66" t="s">
        <v>20</v>
      </c>
    </row>
    <row r="860" spans="1:7" x14ac:dyDescent="0.2">
      <c r="A860" s="66">
        <v>859</v>
      </c>
      <c r="B860" s="72" t="s">
        <v>767</v>
      </c>
      <c r="C860" s="66" t="s">
        <v>440</v>
      </c>
      <c r="D860" s="66" t="s">
        <v>53</v>
      </c>
      <c r="E860" s="72" t="s">
        <v>97</v>
      </c>
      <c r="F860" s="74">
        <v>38494</v>
      </c>
      <c r="G860" s="66" t="s">
        <v>20</v>
      </c>
    </row>
    <row r="861" spans="1:7" x14ac:dyDescent="0.2">
      <c r="A861" s="66">
        <v>860</v>
      </c>
      <c r="B861" s="73" t="s">
        <v>768</v>
      </c>
      <c r="C861" s="66" t="s">
        <v>1001</v>
      </c>
      <c r="D861" s="66" t="s">
        <v>53</v>
      </c>
      <c r="E861" s="73" t="s">
        <v>61</v>
      </c>
      <c r="F861" s="75">
        <v>37714</v>
      </c>
      <c r="G861" s="66" t="s">
        <v>20</v>
      </c>
    </row>
    <row r="862" spans="1:7" x14ac:dyDescent="0.2">
      <c r="A862" s="66">
        <v>861</v>
      </c>
      <c r="B862" s="73" t="s">
        <v>769</v>
      </c>
      <c r="C862" s="66" t="s">
        <v>770</v>
      </c>
      <c r="D862" s="66" t="s">
        <v>53</v>
      </c>
      <c r="E862" s="73" t="s">
        <v>61</v>
      </c>
      <c r="F862" s="75">
        <v>38210</v>
      </c>
      <c r="G862" s="66" t="s">
        <v>20</v>
      </c>
    </row>
    <row r="863" spans="1:7" x14ac:dyDescent="0.2">
      <c r="A863" s="66">
        <v>862</v>
      </c>
      <c r="B863" s="73" t="s">
        <v>771</v>
      </c>
      <c r="C863" s="66" t="s">
        <v>772</v>
      </c>
      <c r="D863" s="66" t="s">
        <v>53</v>
      </c>
      <c r="E863" s="73" t="s">
        <v>61</v>
      </c>
      <c r="F863" s="75">
        <v>38190</v>
      </c>
      <c r="G863" s="66" t="s">
        <v>20</v>
      </c>
    </row>
    <row r="864" spans="1:7" x14ac:dyDescent="0.2">
      <c r="A864" s="66">
        <v>863</v>
      </c>
      <c r="B864" s="73" t="s">
        <v>719</v>
      </c>
      <c r="C864" s="66" t="s">
        <v>303</v>
      </c>
      <c r="D864" s="66" t="s">
        <v>47</v>
      </c>
      <c r="E864" s="73" t="s">
        <v>61</v>
      </c>
      <c r="F864" s="75">
        <v>38050</v>
      </c>
      <c r="G864" s="66" t="s">
        <v>20</v>
      </c>
    </row>
    <row r="865" spans="1:7" x14ac:dyDescent="0.2">
      <c r="A865" s="66">
        <v>864</v>
      </c>
      <c r="B865" s="73" t="s">
        <v>1002</v>
      </c>
      <c r="C865" s="66" t="s">
        <v>1003</v>
      </c>
      <c r="D865" s="66" t="s">
        <v>47</v>
      </c>
      <c r="E865" s="73" t="s">
        <v>97</v>
      </c>
      <c r="F865" s="75">
        <v>38820</v>
      </c>
      <c r="G865" s="66" t="s">
        <v>20</v>
      </c>
    </row>
    <row r="866" spans="1:7" x14ac:dyDescent="0.2">
      <c r="A866" s="66">
        <v>865</v>
      </c>
      <c r="B866" s="73" t="s">
        <v>948</v>
      </c>
      <c r="C866" s="66" t="s">
        <v>1004</v>
      </c>
      <c r="D866" s="66" t="s">
        <v>47</v>
      </c>
      <c r="E866" s="73" t="s">
        <v>61</v>
      </c>
      <c r="F866" s="75">
        <v>37579</v>
      </c>
      <c r="G866" s="66" t="s">
        <v>20</v>
      </c>
    </row>
    <row r="867" spans="1:7" x14ac:dyDescent="0.2">
      <c r="A867" s="66">
        <v>866</v>
      </c>
      <c r="B867" s="73" t="s">
        <v>296</v>
      </c>
      <c r="C867" s="66" t="s">
        <v>726</v>
      </c>
      <c r="D867" s="66" t="s">
        <v>47</v>
      </c>
      <c r="E867" s="73" t="s">
        <v>186</v>
      </c>
      <c r="F867" s="75">
        <v>38971</v>
      </c>
      <c r="G867" s="66" t="s">
        <v>20</v>
      </c>
    </row>
    <row r="868" spans="1:7" x14ac:dyDescent="0.2">
      <c r="A868" s="66">
        <v>867</v>
      </c>
      <c r="B868" s="73" t="s">
        <v>1005</v>
      </c>
      <c r="C868" s="66" t="s">
        <v>1006</v>
      </c>
      <c r="D868" s="66" t="s">
        <v>53</v>
      </c>
      <c r="E868" s="73" t="s">
        <v>186</v>
      </c>
      <c r="F868" s="75">
        <v>39034</v>
      </c>
      <c r="G868" s="66" t="s">
        <v>20</v>
      </c>
    </row>
    <row r="869" spans="1:7" x14ac:dyDescent="0.2">
      <c r="A869" s="66">
        <v>868</v>
      </c>
      <c r="B869" s="73" t="s">
        <v>727</v>
      </c>
      <c r="C869" s="66" t="s">
        <v>1007</v>
      </c>
      <c r="D869" s="66" t="s">
        <v>47</v>
      </c>
      <c r="E869" s="73" t="s">
        <v>97</v>
      </c>
      <c r="F869" s="75">
        <v>38710</v>
      </c>
      <c r="G869" s="66" t="s">
        <v>20</v>
      </c>
    </row>
    <row r="870" spans="1:7" x14ac:dyDescent="0.2">
      <c r="A870" s="66">
        <v>869</v>
      </c>
      <c r="B870" s="73" t="s">
        <v>123</v>
      </c>
      <c r="C870" s="66" t="s">
        <v>1008</v>
      </c>
      <c r="D870" s="66" t="s">
        <v>47</v>
      </c>
      <c r="E870" s="73" t="s">
        <v>54</v>
      </c>
      <c r="F870" s="75">
        <v>37379</v>
      </c>
      <c r="G870" s="66" t="s">
        <v>20</v>
      </c>
    </row>
    <row r="871" spans="1:7" x14ac:dyDescent="0.2">
      <c r="A871" s="66">
        <v>870</v>
      </c>
      <c r="B871" s="73" t="s">
        <v>1009</v>
      </c>
      <c r="C871" s="66" t="s">
        <v>1010</v>
      </c>
      <c r="D871" s="66" t="s">
        <v>47</v>
      </c>
      <c r="E871" s="73" t="s">
        <v>61</v>
      </c>
      <c r="F871" s="75">
        <v>37638</v>
      </c>
      <c r="G871" s="66" t="s">
        <v>20</v>
      </c>
    </row>
    <row r="872" spans="1:7" x14ac:dyDescent="0.2">
      <c r="A872" s="66">
        <v>871</v>
      </c>
      <c r="B872" s="73" t="s">
        <v>748</v>
      </c>
      <c r="C872" s="66" t="s">
        <v>749</v>
      </c>
      <c r="D872" s="66" t="s">
        <v>53</v>
      </c>
      <c r="E872" s="73" t="s">
        <v>61</v>
      </c>
      <c r="F872" s="75">
        <v>37831</v>
      </c>
      <c r="G872" s="66" t="s">
        <v>20</v>
      </c>
    </row>
    <row r="873" spans="1:7" x14ac:dyDescent="0.2">
      <c r="A873" s="66">
        <v>872</v>
      </c>
      <c r="B873" s="73" t="s">
        <v>93</v>
      </c>
      <c r="C873" s="66" t="s">
        <v>155</v>
      </c>
      <c r="D873" s="66" t="s">
        <v>53</v>
      </c>
      <c r="E873" s="73" t="s">
        <v>61</v>
      </c>
      <c r="F873" s="75">
        <v>37521</v>
      </c>
      <c r="G873" s="66" t="s">
        <v>20</v>
      </c>
    </row>
    <row r="874" spans="1:7" x14ac:dyDescent="0.2">
      <c r="A874" s="66">
        <v>873</v>
      </c>
      <c r="B874" s="66"/>
      <c r="C874" s="66"/>
      <c r="D874" s="66"/>
      <c r="E874" s="66"/>
      <c r="F874" s="67"/>
      <c r="G874" s="66" t="s">
        <v>20</v>
      </c>
    </row>
    <row r="875" spans="1:7" x14ac:dyDescent="0.2">
      <c r="A875" s="66">
        <v>874</v>
      </c>
      <c r="B875" s="66"/>
      <c r="C875" s="66"/>
      <c r="D875" s="66"/>
      <c r="E875" s="66"/>
      <c r="F875" s="67"/>
      <c r="G875" s="66" t="s">
        <v>20</v>
      </c>
    </row>
    <row r="876" spans="1:7" x14ac:dyDescent="0.2">
      <c r="A876" s="66">
        <v>875</v>
      </c>
      <c r="B876" s="66"/>
      <c r="C876" s="66"/>
      <c r="D876" s="66"/>
      <c r="E876" s="66"/>
      <c r="F876" s="67"/>
      <c r="G876" s="66" t="s">
        <v>20</v>
      </c>
    </row>
    <row r="877" spans="1:7" x14ac:dyDescent="0.2">
      <c r="A877" s="66">
        <v>876</v>
      </c>
      <c r="B877" s="66"/>
      <c r="C877" s="66"/>
      <c r="D877" s="66"/>
      <c r="E877" s="66"/>
      <c r="F877" s="67"/>
      <c r="G877" s="66" t="s">
        <v>20</v>
      </c>
    </row>
    <row r="878" spans="1:7" x14ac:dyDescent="0.2">
      <c r="A878" s="66">
        <v>877</v>
      </c>
      <c r="B878" s="66"/>
      <c r="C878" s="66"/>
      <c r="D878" s="66"/>
      <c r="E878" s="66"/>
      <c r="F878" s="67"/>
      <c r="G878" s="66" t="s">
        <v>20</v>
      </c>
    </row>
    <row r="879" spans="1:7" x14ac:dyDescent="0.2">
      <c r="A879" s="66">
        <v>878</v>
      </c>
      <c r="B879" s="66"/>
      <c r="C879" s="66"/>
      <c r="D879" s="66"/>
      <c r="E879" s="66"/>
      <c r="F879" s="67"/>
      <c r="G879" s="66" t="s">
        <v>20</v>
      </c>
    </row>
    <row r="880" spans="1:7" x14ac:dyDescent="0.2">
      <c r="A880" s="66">
        <v>879</v>
      </c>
      <c r="B880" s="66"/>
      <c r="C880" s="66"/>
      <c r="D880" s="66"/>
      <c r="E880" s="66"/>
      <c r="F880" s="67"/>
      <c r="G880" s="66" t="s">
        <v>20</v>
      </c>
    </row>
    <row r="881" spans="1:7" x14ac:dyDescent="0.2">
      <c r="A881" s="66">
        <v>880</v>
      </c>
      <c r="B881" s="66"/>
      <c r="C881" s="66"/>
      <c r="D881" s="66"/>
      <c r="E881" s="66"/>
      <c r="F881" s="67"/>
      <c r="G881" s="66" t="s">
        <v>20</v>
      </c>
    </row>
    <row r="882" spans="1:7" x14ac:dyDescent="0.2">
      <c r="A882" s="66">
        <v>881</v>
      </c>
      <c r="B882" s="66"/>
      <c r="C882" s="66"/>
      <c r="D882" s="66"/>
      <c r="E882" s="66"/>
      <c r="F882" s="67"/>
      <c r="G882" s="66" t="s">
        <v>20</v>
      </c>
    </row>
    <row r="883" spans="1:7" x14ac:dyDescent="0.2">
      <c r="A883" s="66">
        <v>882</v>
      </c>
      <c r="B883" s="66"/>
      <c r="C883" s="66"/>
      <c r="D883" s="66"/>
      <c r="E883" s="66"/>
      <c r="F883" s="67"/>
      <c r="G883" s="66" t="s">
        <v>20</v>
      </c>
    </row>
    <row r="884" spans="1:7" x14ac:dyDescent="0.2">
      <c r="A884" s="66">
        <v>883</v>
      </c>
      <c r="B884" s="66"/>
      <c r="C884" s="66"/>
      <c r="D884" s="66"/>
      <c r="E884" s="66"/>
      <c r="F884" s="67"/>
      <c r="G884" s="66" t="s">
        <v>20</v>
      </c>
    </row>
    <row r="885" spans="1:7" x14ac:dyDescent="0.2">
      <c r="A885" s="66">
        <v>884</v>
      </c>
      <c r="B885" s="66"/>
      <c r="C885" s="66"/>
      <c r="D885" s="66"/>
      <c r="E885" s="66"/>
      <c r="F885" s="67"/>
      <c r="G885" s="66" t="s">
        <v>20</v>
      </c>
    </row>
    <row r="886" spans="1:7" x14ac:dyDescent="0.2">
      <c r="A886" s="66">
        <v>885</v>
      </c>
      <c r="B886" s="66"/>
      <c r="C886" s="66"/>
      <c r="D886" s="66"/>
      <c r="E886" s="66"/>
      <c r="F886" s="67"/>
      <c r="G886" s="66" t="s">
        <v>20</v>
      </c>
    </row>
    <row r="887" spans="1:7" x14ac:dyDescent="0.2">
      <c r="A887" s="66">
        <v>886</v>
      </c>
      <c r="B887" s="66"/>
      <c r="C887" s="66"/>
      <c r="D887" s="66"/>
      <c r="E887" s="66"/>
      <c r="F887" s="67"/>
      <c r="G887" s="66" t="s">
        <v>20</v>
      </c>
    </row>
    <row r="888" spans="1:7" x14ac:dyDescent="0.2">
      <c r="A888" s="66">
        <v>887</v>
      </c>
      <c r="B888" s="66"/>
      <c r="C888" s="66"/>
      <c r="D888" s="66"/>
      <c r="E888" s="66"/>
      <c r="F888" s="67"/>
      <c r="G888" s="66" t="s">
        <v>20</v>
      </c>
    </row>
    <row r="889" spans="1:7" x14ac:dyDescent="0.2">
      <c r="A889" s="66">
        <v>888</v>
      </c>
      <c r="B889" s="66"/>
      <c r="C889" s="66"/>
      <c r="D889" s="66"/>
      <c r="E889" s="66"/>
      <c r="F889" s="67"/>
      <c r="G889" s="66" t="s">
        <v>20</v>
      </c>
    </row>
    <row r="890" spans="1:7" x14ac:dyDescent="0.2">
      <c r="A890" s="66">
        <v>889</v>
      </c>
      <c r="B890" s="66"/>
      <c r="C890" s="66"/>
      <c r="D890" s="66"/>
      <c r="E890" s="66"/>
      <c r="F890" s="67"/>
      <c r="G890" s="66" t="s">
        <v>20</v>
      </c>
    </row>
    <row r="891" spans="1:7" ht="17" thickBot="1" x14ac:dyDescent="0.25">
      <c r="A891" s="68">
        <v>890</v>
      </c>
      <c r="B891" s="68"/>
      <c r="C891" s="68"/>
      <c r="D891" s="68"/>
      <c r="E891" s="68"/>
      <c r="F891" s="69"/>
      <c r="G891" s="68" t="s">
        <v>20</v>
      </c>
    </row>
    <row r="892" spans="1:7" x14ac:dyDescent="0.2">
      <c r="A892" s="25">
        <v>891</v>
      </c>
      <c r="B892" s="66" t="s">
        <v>773</v>
      </c>
      <c r="C892" s="66" t="s">
        <v>774</v>
      </c>
      <c r="D892" s="66" t="s">
        <v>53</v>
      </c>
      <c r="E892" s="66" t="s">
        <v>186</v>
      </c>
      <c r="F892" s="71" t="s">
        <v>775</v>
      </c>
      <c r="G892" s="25" t="s">
        <v>24</v>
      </c>
    </row>
    <row r="893" spans="1:7" x14ac:dyDescent="0.2">
      <c r="A893" s="66">
        <v>892</v>
      </c>
      <c r="B893" s="66" t="s">
        <v>776</v>
      </c>
      <c r="C893" s="66" t="s">
        <v>777</v>
      </c>
      <c r="D893" s="66" t="s">
        <v>53</v>
      </c>
      <c r="E893" s="66" t="s">
        <v>186</v>
      </c>
      <c r="F893" s="71">
        <v>38877</v>
      </c>
      <c r="G893" s="66" t="s">
        <v>24</v>
      </c>
    </row>
    <row r="894" spans="1:7" x14ac:dyDescent="0.2">
      <c r="A894" s="66">
        <v>893</v>
      </c>
      <c r="B894" s="66" t="s">
        <v>778</v>
      </c>
      <c r="C894" s="66" t="s">
        <v>779</v>
      </c>
      <c r="D894" s="66" t="s">
        <v>53</v>
      </c>
      <c r="E894" s="66" t="s">
        <v>97</v>
      </c>
      <c r="F894" s="71">
        <v>38803</v>
      </c>
      <c r="G894" s="66" t="s">
        <v>24</v>
      </c>
    </row>
    <row r="895" spans="1:7" x14ac:dyDescent="0.2">
      <c r="A895" s="66">
        <v>894</v>
      </c>
      <c r="B895" s="66" t="s">
        <v>778</v>
      </c>
      <c r="C895" s="66" t="s">
        <v>781</v>
      </c>
      <c r="D895" s="66" t="s">
        <v>53</v>
      </c>
      <c r="E895" s="66" t="s">
        <v>186</v>
      </c>
      <c r="F895" s="71" t="s">
        <v>780</v>
      </c>
      <c r="G895" s="66" t="s">
        <v>24</v>
      </c>
    </row>
    <row r="896" spans="1:7" x14ac:dyDescent="0.2">
      <c r="A896" s="66">
        <v>895</v>
      </c>
      <c r="B896" s="66" t="s">
        <v>782</v>
      </c>
      <c r="C896" s="66" t="s">
        <v>783</v>
      </c>
      <c r="D896" s="66" t="s">
        <v>53</v>
      </c>
      <c r="E896" s="66" t="s">
        <v>186</v>
      </c>
      <c r="F896" s="71" t="s">
        <v>784</v>
      </c>
      <c r="G896" s="66" t="s">
        <v>24</v>
      </c>
    </row>
    <row r="897" spans="1:7" x14ac:dyDescent="0.2">
      <c r="A897" s="66">
        <v>896</v>
      </c>
      <c r="B897" s="66" t="s">
        <v>785</v>
      </c>
      <c r="C897" s="66" t="s">
        <v>786</v>
      </c>
      <c r="D897" s="66" t="s">
        <v>53</v>
      </c>
      <c r="E897" s="66" t="s">
        <v>186</v>
      </c>
      <c r="F897" s="71" t="s">
        <v>787</v>
      </c>
      <c r="G897" s="66" t="s">
        <v>24</v>
      </c>
    </row>
    <row r="898" spans="1:7" x14ac:dyDescent="0.2">
      <c r="A898" s="66">
        <v>897</v>
      </c>
      <c r="B898" s="66" t="s">
        <v>384</v>
      </c>
      <c r="C898" s="66" t="s">
        <v>788</v>
      </c>
      <c r="D898" s="66" t="s">
        <v>53</v>
      </c>
      <c r="E898" s="66" t="s">
        <v>186</v>
      </c>
      <c r="F898" s="71">
        <v>39148</v>
      </c>
      <c r="G898" s="66" t="s">
        <v>24</v>
      </c>
    </row>
    <row r="899" spans="1:7" x14ac:dyDescent="0.2">
      <c r="A899" s="66">
        <v>898</v>
      </c>
      <c r="B899" s="66" t="s">
        <v>789</v>
      </c>
      <c r="C899" s="66" t="s">
        <v>790</v>
      </c>
      <c r="D899" s="66" t="s">
        <v>53</v>
      </c>
      <c r="E899" s="66" t="s">
        <v>186</v>
      </c>
      <c r="F899" s="71">
        <v>39401</v>
      </c>
      <c r="G899" s="66" t="s">
        <v>24</v>
      </c>
    </row>
    <row r="900" spans="1:7" x14ac:dyDescent="0.2">
      <c r="A900" s="66">
        <v>899</v>
      </c>
      <c r="B900" s="66" t="s">
        <v>791</v>
      </c>
      <c r="C900" s="66" t="s">
        <v>792</v>
      </c>
      <c r="D900" s="66" t="s">
        <v>53</v>
      </c>
      <c r="E900" s="66" t="s">
        <v>186</v>
      </c>
      <c r="F900" s="71">
        <v>39088</v>
      </c>
      <c r="G900" s="66" t="s">
        <v>24</v>
      </c>
    </row>
    <row r="901" spans="1:7" x14ac:dyDescent="0.2">
      <c r="A901" s="66">
        <v>900</v>
      </c>
      <c r="B901" s="66" t="s">
        <v>793</v>
      </c>
      <c r="C901" s="66" t="s">
        <v>794</v>
      </c>
      <c r="D901" s="66" t="s">
        <v>53</v>
      </c>
      <c r="E901" s="66" t="s">
        <v>186</v>
      </c>
      <c r="F901" s="71">
        <v>39099</v>
      </c>
      <c r="G901" s="66" t="s">
        <v>24</v>
      </c>
    </row>
    <row r="902" spans="1:7" x14ac:dyDescent="0.2">
      <c r="A902" s="66">
        <v>901</v>
      </c>
      <c r="B902" s="66" t="s">
        <v>795</v>
      </c>
      <c r="C902" s="66" t="s">
        <v>796</v>
      </c>
      <c r="D902" s="66" t="s">
        <v>53</v>
      </c>
      <c r="E902" s="66" t="s">
        <v>186</v>
      </c>
      <c r="F902" s="71">
        <v>39768</v>
      </c>
      <c r="G902" s="66" t="s">
        <v>24</v>
      </c>
    </row>
    <row r="903" spans="1:7" x14ac:dyDescent="0.2">
      <c r="A903" s="66">
        <v>902</v>
      </c>
      <c r="B903" s="66" t="s">
        <v>507</v>
      </c>
      <c r="C903" s="66" t="s">
        <v>1146</v>
      </c>
      <c r="D903" s="66" t="s">
        <v>53</v>
      </c>
      <c r="E903" s="66" t="s">
        <v>186</v>
      </c>
      <c r="F903" s="71">
        <v>39616</v>
      </c>
      <c r="G903" s="66" t="s">
        <v>24</v>
      </c>
    </row>
    <row r="904" spans="1:7" x14ac:dyDescent="0.2">
      <c r="A904" s="66">
        <v>903</v>
      </c>
      <c r="B904" s="66" t="s">
        <v>797</v>
      </c>
      <c r="C904" s="66" t="s">
        <v>339</v>
      </c>
      <c r="D904" s="66" t="s">
        <v>53</v>
      </c>
      <c r="E904" s="66" t="s">
        <v>186</v>
      </c>
      <c r="F904" s="71">
        <v>39294</v>
      </c>
      <c r="G904" s="66" t="s">
        <v>24</v>
      </c>
    </row>
    <row r="905" spans="1:7" x14ac:dyDescent="0.2">
      <c r="A905" s="66">
        <v>904</v>
      </c>
      <c r="B905" s="66" t="s">
        <v>798</v>
      </c>
      <c r="C905" s="66" t="s">
        <v>799</v>
      </c>
      <c r="D905" s="66" t="s">
        <v>53</v>
      </c>
      <c r="E905" s="66" t="s">
        <v>186</v>
      </c>
      <c r="F905" s="71">
        <v>39183</v>
      </c>
      <c r="G905" s="66" t="s">
        <v>24</v>
      </c>
    </row>
    <row r="906" spans="1:7" x14ac:dyDescent="0.2">
      <c r="A906" s="66">
        <v>905</v>
      </c>
      <c r="B906" s="66" t="s">
        <v>880</v>
      </c>
      <c r="C906" s="66" t="s">
        <v>881</v>
      </c>
      <c r="D906" s="66" t="s">
        <v>53</v>
      </c>
      <c r="E906" s="66" t="s">
        <v>186</v>
      </c>
      <c r="F906" s="71">
        <v>38963</v>
      </c>
      <c r="G906" s="66" t="s">
        <v>24</v>
      </c>
    </row>
    <row r="907" spans="1:7" x14ac:dyDescent="0.2">
      <c r="A907" s="66">
        <v>906</v>
      </c>
      <c r="B907" s="66" t="s">
        <v>882</v>
      </c>
      <c r="C907" s="66" t="s">
        <v>490</v>
      </c>
      <c r="D907" s="66" t="s">
        <v>53</v>
      </c>
      <c r="E907" s="66" t="s">
        <v>186</v>
      </c>
      <c r="F907" s="71">
        <v>39150</v>
      </c>
      <c r="G907" s="66" t="s">
        <v>24</v>
      </c>
    </row>
    <row r="908" spans="1:7" x14ac:dyDescent="0.2">
      <c r="A908" s="66">
        <v>907</v>
      </c>
      <c r="B908" s="66" t="s">
        <v>673</v>
      </c>
      <c r="C908" s="66" t="s">
        <v>1011</v>
      </c>
      <c r="D908" s="66" t="s">
        <v>53</v>
      </c>
      <c r="E908" s="66" t="s">
        <v>186</v>
      </c>
      <c r="F908" s="71">
        <v>39253</v>
      </c>
      <c r="G908" s="66" t="s">
        <v>24</v>
      </c>
    </row>
    <row r="909" spans="1:7" x14ac:dyDescent="0.2">
      <c r="A909" s="66">
        <v>908</v>
      </c>
      <c r="B909" s="66" t="s">
        <v>1012</v>
      </c>
      <c r="C909" s="66" t="s">
        <v>1013</v>
      </c>
      <c r="D909" s="66" t="s">
        <v>53</v>
      </c>
      <c r="E909" s="66" t="s">
        <v>186</v>
      </c>
      <c r="F909" s="71">
        <v>39769</v>
      </c>
      <c r="G909" s="66" t="s">
        <v>24</v>
      </c>
    </row>
    <row r="910" spans="1:7" x14ac:dyDescent="0.2">
      <c r="A910" s="66">
        <v>909</v>
      </c>
      <c r="B910" s="66" t="s">
        <v>814</v>
      </c>
      <c r="C910" s="66" t="s">
        <v>1014</v>
      </c>
      <c r="D910" s="66" t="s">
        <v>53</v>
      </c>
      <c r="E910" s="66" t="s">
        <v>186</v>
      </c>
      <c r="F910" s="71">
        <v>39373</v>
      </c>
      <c r="G910" s="66" t="s">
        <v>24</v>
      </c>
    </row>
    <row r="911" spans="1:7" x14ac:dyDescent="0.2">
      <c r="A911" s="66">
        <v>910</v>
      </c>
      <c r="B911" s="66" t="s">
        <v>1015</v>
      </c>
      <c r="C911" s="66" t="s">
        <v>1016</v>
      </c>
      <c r="D911" s="66" t="s">
        <v>53</v>
      </c>
      <c r="E911" s="66" t="s">
        <v>186</v>
      </c>
      <c r="F911" s="71">
        <v>39428</v>
      </c>
      <c r="G911" s="66" t="s">
        <v>24</v>
      </c>
    </row>
    <row r="912" spans="1:7" x14ac:dyDescent="0.2">
      <c r="A912" s="66">
        <v>911</v>
      </c>
      <c r="B912" s="66" t="s">
        <v>1017</v>
      </c>
      <c r="C912" s="66" t="s">
        <v>1018</v>
      </c>
      <c r="D912" s="66" t="s">
        <v>53</v>
      </c>
      <c r="E912" s="66" t="s">
        <v>186</v>
      </c>
      <c r="F912" s="71">
        <v>39304</v>
      </c>
      <c r="G912" s="66" t="s">
        <v>24</v>
      </c>
    </row>
    <row r="913" spans="1:7" x14ac:dyDescent="0.2">
      <c r="A913" s="66">
        <v>912</v>
      </c>
      <c r="B913" s="66" t="s">
        <v>509</v>
      </c>
      <c r="C913" s="66" t="s">
        <v>1019</v>
      </c>
      <c r="D913" s="66" t="s">
        <v>53</v>
      </c>
      <c r="E913" s="66" t="s">
        <v>186</v>
      </c>
      <c r="F913" s="71">
        <v>39211</v>
      </c>
      <c r="G913" s="66" t="s">
        <v>24</v>
      </c>
    </row>
    <row r="914" spans="1:7" x14ac:dyDescent="0.2">
      <c r="A914" s="66">
        <v>913</v>
      </c>
      <c r="B914" s="66" t="s">
        <v>1020</v>
      </c>
      <c r="C914" s="66" t="s">
        <v>1021</v>
      </c>
      <c r="D914" s="66" t="s">
        <v>53</v>
      </c>
      <c r="E914" s="66" t="s">
        <v>186</v>
      </c>
      <c r="F914" s="71">
        <v>39121</v>
      </c>
      <c r="G914" s="66" t="s">
        <v>24</v>
      </c>
    </row>
    <row r="915" spans="1:7" x14ac:dyDescent="0.2">
      <c r="A915" s="66">
        <v>914</v>
      </c>
      <c r="B915" s="66" t="s">
        <v>1022</v>
      </c>
      <c r="C915" s="66" t="s">
        <v>1023</v>
      </c>
      <c r="D915" s="66" t="s">
        <v>53</v>
      </c>
      <c r="E915" s="66" t="s">
        <v>186</v>
      </c>
      <c r="F915" s="71">
        <v>39386</v>
      </c>
      <c r="G915" s="66" t="s">
        <v>24</v>
      </c>
    </row>
    <row r="916" spans="1:7" x14ac:dyDescent="0.2">
      <c r="A916" s="66">
        <v>915</v>
      </c>
      <c r="B916" s="66" t="s">
        <v>800</v>
      </c>
      <c r="C916" s="66" t="s">
        <v>786</v>
      </c>
      <c r="D916" s="66" t="s">
        <v>53</v>
      </c>
      <c r="E916" s="66" t="s">
        <v>97</v>
      </c>
      <c r="F916" s="71">
        <v>38287</v>
      </c>
      <c r="G916" s="66" t="s">
        <v>24</v>
      </c>
    </row>
    <row r="917" spans="1:7" x14ac:dyDescent="0.2">
      <c r="A917" s="66">
        <v>916</v>
      </c>
      <c r="B917" s="66" t="s">
        <v>801</v>
      </c>
      <c r="C917" s="66" t="s">
        <v>779</v>
      </c>
      <c r="D917" s="66" t="s">
        <v>53</v>
      </c>
      <c r="E917" s="66" t="s">
        <v>97</v>
      </c>
      <c r="F917" s="71">
        <v>38340</v>
      </c>
      <c r="G917" s="66" t="s">
        <v>24</v>
      </c>
    </row>
    <row r="918" spans="1:7" x14ac:dyDescent="0.2">
      <c r="A918" s="66">
        <v>917</v>
      </c>
      <c r="B918" s="66" t="s">
        <v>802</v>
      </c>
      <c r="C918" s="66" t="s">
        <v>803</v>
      </c>
      <c r="D918" s="66" t="s">
        <v>53</v>
      </c>
      <c r="E918" s="66" t="s">
        <v>97</v>
      </c>
      <c r="F918" s="71">
        <v>38508</v>
      </c>
      <c r="G918" s="66" t="s">
        <v>24</v>
      </c>
    </row>
    <row r="919" spans="1:7" x14ac:dyDescent="0.2">
      <c r="A919" s="66">
        <v>918</v>
      </c>
      <c r="B919" s="66" t="s">
        <v>804</v>
      </c>
      <c r="C919" s="66" t="s">
        <v>805</v>
      </c>
      <c r="D919" s="66" t="s">
        <v>53</v>
      </c>
      <c r="E919" s="66" t="s">
        <v>97</v>
      </c>
      <c r="F919" s="71">
        <v>38262</v>
      </c>
      <c r="G919" s="66" t="s">
        <v>24</v>
      </c>
    </row>
    <row r="920" spans="1:7" x14ac:dyDescent="0.2">
      <c r="A920" s="66">
        <v>919</v>
      </c>
      <c r="B920" s="66" t="s">
        <v>806</v>
      </c>
      <c r="C920" s="66" t="s">
        <v>807</v>
      </c>
      <c r="D920" s="66" t="s">
        <v>53</v>
      </c>
      <c r="E920" s="66" t="s">
        <v>97</v>
      </c>
      <c r="F920" s="71">
        <v>38746</v>
      </c>
      <c r="G920" s="66" t="s">
        <v>24</v>
      </c>
    </row>
    <row r="921" spans="1:7" x14ac:dyDescent="0.2">
      <c r="A921" s="66">
        <v>920</v>
      </c>
      <c r="B921" s="66" t="s">
        <v>808</v>
      </c>
      <c r="C921" s="66" t="s">
        <v>809</v>
      </c>
      <c r="D921" s="66" t="s">
        <v>53</v>
      </c>
      <c r="E921" s="66" t="s">
        <v>97</v>
      </c>
      <c r="F921" s="71">
        <v>38370</v>
      </c>
      <c r="G921" s="66" t="s">
        <v>24</v>
      </c>
    </row>
    <row r="922" spans="1:7" x14ac:dyDescent="0.2">
      <c r="A922" s="66">
        <v>921</v>
      </c>
      <c r="B922" s="66" t="s">
        <v>810</v>
      </c>
      <c r="C922" s="66" t="s">
        <v>811</v>
      </c>
      <c r="D922" s="66" t="s">
        <v>53</v>
      </c>
      <c r="E922" s="66" t="s">
        <v>186</v>
      </c>
      <c r="F922" s="71">
        <v>38993</v>
      </c>
      <c r="G922" s="66" t="s">
        <v>24</v>
      </c>
    </row>
    <row r="923" spans="1:7" x14ac:dyDescent="0.2">
      <c r="A923" s="66">
        <v>922</v>
      </c>
      <c r="B923" s="66" t="s">
        <v>364</v>
      </c>
      <c r="C923" s="66" t="s">
        <v>812</v>
      </c>
      <c r="D923" s="66" t="s">
        <v>53</v>
      </c>
      <c r="E923" s="66" t="s">
        <v>186</v>
      </c>
      <c r="F923" s="71">
        <v>39013</v>
      </c>
      <c r="G923" s="66" t="s">
        <v>24</v>
      </c>
    </row>
    <row r="924" spans="1:7" x14ac:dyDescent="0.2">
      <c r="A924" s="66">
        <v>923</v>
      </c>
      <c r="B924" s="66" t="s">
        <v>509</v>
      </c>
      <c r="C924" s="66" t="s">
        <v>813</v>
      </c>
      <c r="D924" s="66" t="s">
        <v>53</v>
      </c>
      <c r="E924" s="66" t="s">
        <v>97</v>
      </c>
      <c r="F924" s="71">
        <v>38889</v>
      </c>
      <c r="G924" s="66" t="s">
        <v>24</v>
      </c>
    </row>
    <row r="925" spans="1:7" x14ac:dyDescent="0.2">
      <c r="A925" s="66">
        <v>924</v>
      </c>
      <c r="B925" s="66" t="s">
        <v>814</v>
      </c>
      <c r="C925" s="66" t="s">
        <v>815</v>
      </c>
      <c r="D925" s="66" t="s">
        <v>53</v>
      </c>
      <c r="E925" s="66" t="s">
        <v>97</v>
      </c>
      <c r="F925" s="71">
        <v>38282</v>
      </c>
      <c r="G925" s="66" t="s">
        <v>24</v>
      </c>
    </row>
    <row r="926" spans="1:7" x14ac:dyDescent="0.2">
      <c r="A926" s="66">
        <v>925</v>
      </c>
      <c r="B926" s="66" t="s">
        <v>484</v>
      </c>
      <c r="C926" s="66" t="s">
        <v>816</v>
      </c>
      <c r="D926" s="66" t="s">
        <v>53</v>
      </c>
      <c r="E926" s="66" t="s">
        <v>97</v>
      </c>
      <c r="F926" s="71">
        <v>38414</v>
      </c>
      <c r="G926" s="66" t="s">
        <v>24</v>
      </c>
    </row>
    <row r="927" spans="1:7" x14ac:dyDescent="0.2">
      <c r="A927" s="66">
        <v>926</v>
      </c>
      <c r="B927" s="66" t="s">
        <v>817</v>
      </c>
      <c r="C927" s="66" t="s">
        <v>818</v>
      </c>
      <c r="D927" s="66" t="s">
        <v>53</v>
      </c>
      <c r="E927" s="66" t="s">
        <v>97</v>
      </c>
      <c r="F927" s="71">
        <v>38562</v>
      </c>
      <c r="G927" s="66" t="s">
        <v>24</v>
      </c>
    </row>
    <row r="928" spans="1:7" x14ac:dyDescent="0.2">
      <c r="A928" s="66">
        <v>927</v>
      </c>
      <c r="B928" s="66" t="s">
        <v>819</v>
      </c>
      <c r="C928" s="66" t="s">
        <v>799</v>
      </c>
      <c r="D928" s="66" t="s">
        <v>53</v>
      </c>
      <c r="E928" s="66" t="s">
        <v>97</v>
      </c>
      <c r="F928" s="71">
        <v>38343</v>
      </c>
      <c r="G928" s="66" t="s">
        <v>24</v>
      </c>
    </row>
    <row r="929" spans="1:7" x14ac:dyDescent="0.2">
      <c r="A929" s="66">
        <v>928</v>
      </c>
      <c r="B929" s="66" t="s">
        <v>820</v>
      </c>
      <c r="C929" s="66" t="s">
        <v>821</v>
      </c>
      <c r="D929" s="66" t="s">
        <v>53</v>
      </c>
      <c r="E929" s="66" t="s">
        <v>97</v>
      </c>
      <c r="F929" s="71">
        <v>38361</v>
      </c>
      <c r="G929" s="66" t="s">
        <v>24</v>
      </c>
    </row>
    <row r="930" spans="1:7" x14ac:dyDescent="0.2">
      <c r="A930" s="66">
        <v>929</v>
      </c>
      <c r="B930" s="66" t="s">
        <v>822</v>
      </c>
      <c r="C930" s="66" t="s">
        <v>823</v>
      </c>
      <c r="D930" s="66" t="s">
        <v>53</v>
      </c>
      <c r="E930" s="66" t="s">
        <v>97</v>
      </c>
      <c r="F930" s="71">
        <v>38257</v>
      </c>
      <c r="G930" s="66" t="s">
        <v>24</v>
      </c>
    </row>
    <row r="931" spans="1:7" x14ac:dyDescent="0.2">
      <c r="A931" s="66">
        <v>930</v>
      </c>
      <c r="B931" s="66" t="s">
        <v>883</v>
      </c>
      <c r="C931" s="66" t="s">
        <v>884</v>
      </c>
      <c r="D931" s="66" t="s">
        <v>53</v>
      </c>
      <c r="E931" s="66" t="s">
        <v>97</v>
      </c>
      <c r="F931" s="71">
        <v>38435</v>
      </c>
      <c r="G931" s="66" t="s">
        <v>24</v>
      </c>
    </row>
    <row r="932" spans="1:7" x14ac:dyDescent="0.2">
      <c r="A932" s="66">
        <v>931</v>
      </c>
      <c r="B932" s="66" t="s">
        <v>885</v>
      </c>
      <c r="C932" s="66" t="s">
        <v>886</v>
      </c>
      <c r="D932" s="66" t="s">
        <v>53</v>
      </c>
      <c r="E932" s="66" t="s">
        <v>97</v>
      </c>
      <c r="F932" s="71">
        <v>38291</v>
      </c>
      <c r="G932" s="66" t="s">
        <v>24</v>
      </c>
    </row>
    <row r="933" spans="1:7" x14ac:dyDescent="0.2">
      <c r="A933" s="66">
        <v>932</v>
      </c>
      <c r="B933" s="66" t="s">
        <v>382</v>
      </c>
      <c r="C933" s="66" t="s">
        <v>887</v>
      </c>
      <c r="D933" s="66" t="s">
        <v>53</v>
      </c>
      <c r="E933" s="66" t="s">
        <v>97</v>
      </c>
      <c r="F933" s="71">
        <v>38433</v>
      </c>
      <c r="G933" s="66" t="s">
        <v>24</v>
      </c>
    </row>
    <row r="934" spans="1:7" x14ac:dyDescent="0.2">
      <c r="A934" s="66">
        <v>933</v>
      </c>
      <c r="B934" s="66" t="s">
        <v>1024</v>
      </c>
      <c r="C934" s="66" t="s">
        <v>1025</v>
      </c>
      <c r="D934" s="66" t="s">
        <v>53</v>
      </c>
      <c r="E934" s="66" t="s">
        <v>97</v>
      </c>
      <c r="F934" s="71">
        <v>38657</v>
      </c>
      <c r="G934" s="66" t="s">
        <v>24</v>
      </c>
    </row>
    <row r="935" spans="1:7" x14ac:dyDescent="0.2">
      <c r="A935" s="66">
        <v>934</v>
      </c>
      <c r="B935" s="66" t="s">
        <v>509</v>
      </c>
      <c r="C935" s="66" t="s">
        <v>890</v>
      </c>
      <c r="D935" s="66" t="s">
        <v>53</v>
      </c>
      <c r="E935" s="66" t="s">
        <v>97</v>
      </c>
      <c r="F935" s="71">
        <v>38625</v>
      </c>
      <c r="G935" s="66" t="s">
        <v>24</v>
      </c>
    </row>
    <row r="936" spans="1:7" x14ac:dyDescent="0.2">
      <c r="A936" s="66">
        <v>935</v>
      </c>
      <c r="B936" s="66" t="s">
        <v>1026</v>
      </c>
      <c r="C936" s="66" t="s">
        <v>1027</v>
      </c>
      <c r="D936" s="66" t="s">
        <v>53</v>
      </c>
      <c r="E936" s="66" t="s">
        <v>97</v>
      </c>
      <c r="F936" s="71">
        <v>38364</v>
      </c>
      <c r="G936" s="66" t="s">
        <v>24</v>
      </c>
    </row>
    <row r="937" spans="1:7" x14ac:dyDescent="0.2">
      <c r="A937" s="66">
        <v>936</v>
      </c>
      <c r="B937" s="66" t="s">
        <v>507</v>
      </c>
      <c r="C937" s="66" t="s">
        <v>1028</v>
      </c>
      <c r="D937" s="66" t="s">
        <v>53</v>
      </c>
      <c r="E937" s="66" t="s">
        <v>97</v>
      </c>
      <c r="F937" s="71">
        <v>38432</v>
      </c>
      <c r="G937" s="66" t="s">
        <v>24</v>
      </c>
    </row>
    <row r="938" spans="1:7" x14ac:dyDescent="0.2">
      <c r="A938" s="66">
        <v>937</v>
      </c>
      <c r="B938" s="66" t="s">
        <v>1029</v>
      </c>
      <c r="C938" s="66" t="s">
        <v>1030</v>
      </c>
      <c r="D938" s="66" t="s">
        <v>53</v>
      </c>
      <c r="E938" s="66" t="s">
        <v>97</v>
      </c>
      <c r="F938" s="71">
        <v>38299</v>
      </c>
      <c r="G938" s="66" t="s">
        <v>24</v>
      </c>
    </row>
    <row r="939" spans="1:7" x14ac:dyDescent="0.2">
      <c r="A939" s="66">
        <v>938</v>
      </c>
      <c r="B939" s="66" t="s">
        <v>1024</v>
      </c>
      <c r="C939" s="66" t="s">
        <v>1031</v>
      </c>
      <c r="D939" s="66" t="s">
        <v>53</v>
      </c>
      <c r="E939" s="66" t="s">
        <v>97</v>
      </c>
      <c r="F939" s="71">
        <v>38923</v>
      </c>
      <c r="G939" s="66" t="s">
        <v>24</v>
      </c>
    </row>
    <row r="940" spans="1:7" x14ac:dyDescent="0.2">
      <c r="A940" s="66">
        <v>939</v>
      </c>
      <c r="B940" s="66" t="s">
        <v>375</v>
      </c>
      <c r="C940" s="66" t="s">
        <v>1032</v>
      </c>
      <c r="D940" s="66" t="s">
        <v>53</v>
      </c>
      <c r="E940" s="66" t="s">
        <v>97</v>
      </c>
      <c r="F940" s="71">
        <v>38418</v>
      </c>
      <c r="G940" s="66" t="s">
        <v>24</v>
      </c>
    </row>
    <row r="941" spans="1:7" x14ac:dyDescent="0.2">
      <c r="A941" s="66">
        <v>940</v>
      </c>
      <c r="B941" s="66" t="s">
        <v>1033</v>
      </c>
      <c r="C941" s="66" t="s">
        <v>1034</v>
      </c>
      <c r="D941" s="66" t="s">
        <v>53</v>
      </c>
      <c r="E941" s="66" t="s">
        <v>97</v>
      </c>
      <c r="F941" s="71">
        <v>38623</v>
      </c>
      <c r="G941" s="66" t="s">
        <v>24</v>
      </c>
    </row>
    <row r="942" spans="1:7" x14ac:dyDescent="0.2">
      <c r="A942" s="66">
        <v>941</v>
      </c>
      <c r="B942" s="66" t="s">
        <v>1035</v>
      </c>
      <c r="C942" s="66" t="s">
        <v>1036</v>
      </c>
      <c r="D942" s="66" t="s">
        <v>53</v>
      </c>
      <c r="E942" s="66" t="s">
        <v>97</v>
      </c>
      <c r="F942" s="71">
        <v>38677</v>
      </c>
      <c r="G942" s="66" t="s">
        <v>24</v>
      </c>
    </row>
    <row r="943" spans="1:7" x14ac:dyDescent="0.2">
      <c r="A943" s="66">
        <v>942</v>
      </c>
      <c r="B943" s="66" t="s">
        <v>480</v>
      </c>
      <c r="C943" s="66" t="s">
        <v>1147</v>
      </c>
      <c r="D943" s="66" t="s">
        <v>53</v>
      </c>
      <c r="E943" s="66" t="s">
        <v>186</v>
      </c>
      <c r="F943" s="71">
        <v>39160</v>
      </c>
      <c r="G943" s="66" t="s">
        <v>24</v>
      </c>
    </row>
    <row r="944" spans="1:7" x14ac:dyDescent="0.2">
      <c r="A944" s="66">
        <v>943</v>
      </c>
      <c r="B944" s="66" t="s">
        <v>360</v>
      </c>
      <c r="C944" s="66" t="s">
        <v>839</v>
      </c>
      <c r="D944" s="66" t="s">
        <v>53</v>
      </c>
      <c r="E944" s="66" t="s">
        <v>186</v>
      </c>
      <c r="F944" s="71">
        <v>39704</v>
      </c>
      <c r="G944" s="66" t="s">
        <v>24</v>
      </c>
    </row>
    <row r="945" spans="1:7" x14ac:dyDescent="0.2">
      <c r="A945" s="66">
        <v>944</v>
      </c>
      <c r="B945" s="66" t="s">
        <v>1148</v>
      </c>
      <c r="C945" s="66" t="s">
        <v>1149</v>
      </c>
      <c r="D945" s="66" t="s">
        <v>53</v>
      </c>
      <c r="E945" s="66" t="s">
        <v>186</v>
      </c>
      <c r="F945" s="71">
        <v>39280</v>
      </c>
      <c r="G945" s="66" t="s">
        <v>24</v>
      </c>
    </row>
    <row r="946" spans="1:7" x14ac:dyDescent="0.2">
      <c r="A946" s="66">
        <v>945</v>
      </c>
      <c r="B946" s="66" t="s">
        <v>1024</v>
      </c>
      <c r="C946" s="66" t="s">
        <v>1150</v>
      </c>
      <c r="D946" s="66" t="s">
        <v>53</v>
      </c>
      <c r="E946" s="66" t="s">
        <v>186</v>
      </c>
      <c r="F946" s="71">
        <v>38986</v>
      </c>
      <c r="G946" s="66" t="s">
        <v>24</v>
      </c>
    </row>
    <row r="947" spans="1:7" x14ac:dyDescent="0.2">
      <c r="A947" s="66">
        <v>946</v>
      </c>
      <c r="B947" s="66" t="s">
        <v>382</v>
      </c>
      <c r="C947" s="66" t="s">
        <v>1151</v>
      </c>
      <c r="D947" s="66" t="s">
        <v>53</v>
      </c>
      <c r="E947" s="66" t="s">
        <v>97</v>
      </c>
      <c r="F947" s="71">
        <v>38658</v>
      </c>
      <c r="G947" s="66" t="s">
        <v>24</v>
      </c>
    </row>
    <row r="948" spans="1:7" x14ac:dyDescent="0.2">
      <c r="A948" s="66">
        <v>947</v>
      </c>
      <c r="B948" s="66" t="s">
        <v>1152</v>
      </c>
      <c r="C948" s="66" t="s">
        <v>1153</v>
      </c>
      <c r="D948" s="66" t="s">
        <v>53</v>
      </c>
      <c r="E948" s="66" t="s">
        <v>97</v>
      </c>
      <c r="F948" s="71">
        <v>38516</v>
      </c>
      <c r="G948" s="66" t="s">
        <v>24</v>
      </c>
    </row>
    <row r="949" spans="1:7" x14ac:dyDescent="0.2">
      <c r="A949" s="66">
        <v>948</v>
      </c>
      <c r="B949" s="66" t="s">
        <v>492</v>
      </c>
      <c r="C949" s="66" t="s">
        <v>1153</v>
      </c>
      <c r="D949" s="66" t="s">
        <v>47</v>
      </c>
      <c r="E949" s="66" t="s">
        <v>186</v>
      </c>
      <c r="F949" s="71">
        <v>39330</v>
      </c>
      <c r="G949" s="66" t="s">
        <v>24</v>
      </c>
    </row>
    <row r="950" spans="1:7" x14ac:dyDescent="0.2">
      <c r="A950" s="66">
        <v>949</v>
      </c>
      <c r="B950" s="66" t="s">
        <v>1154</v>
      </c>
      <c r="C950" s="66" t="s">
        <v>1155</v>
      </c>
      <c r="D950" s="66" t="s">
        <v>47</v>
      </c>
      <c r="E950" s="66" t="s">
        <v>97</v>
      </c>
      <c r="F950" s="71">
        <v>38365</v>
      </c>
      <c r="G950" s="66" t="s">
        <v>24</v>
      </c>
    </row>
    <row r="951" spans="1:7" x14ac:dyDescent="0.2">
      <c r="A951" s="66">
        <v>950</v>
      </c>
      <c r="B951" s="66" t="s">
        <v>513</v>
      </c>
      <c r="C951" s="66" t="s">
        <v>824</v>
      </c>
      <c r="D951" s="66" t="s">
        <v>47</v>
      </c>
      <c r="E951" s="66" t="s">
        <v>186</v>
      </c>
      <c r="F951" s="71">
        <v>39071</v>
      </c>
      <c r="G951" s="66" t="s">
        <v>24</v>
      </c>
    </row>
    <row r="952" spans="1:7" x14ac:dyDescent="0.2">
      <c r="A952" s="66">
        <v>951</v>
      </c>
      <c r="B952" s="66" t="s">
        <v>825</v>
      </c>
      <c r="C952" s="66" t="s">
        <v>803</v>
      </c>
      <c r="D952" s="66" t="s">
        <v>47</v>
      </c>
      <c r="E952" s="66" t="s">
        <v>186</v>
      </c>
      <c r="F952" s="71">
        <v>39237</v>
      </c>
      <c r="G952" s="66" t="s">
        <v>24</v>
      </c>
    </row>
    <row r="953" spans="1:7" x14ac:dyDescent="0.2">
      <c r="A953" s="66">
        <v>952</v>
      </c>
      <c r="B953" s="66" t="s">
        <v>826</v>
      </c>
      <c r="C953" s="66" t="s">
        <v>827</v>
      </c>
      <c r="D953" s="66" t="s">
        <v>47</v>
      </c>
      <c r="E953" s="66" t="s">
        <v>186</v>
      </c>
      <c r="F953" s="71">
        <v>38975</v>
      </c>
      <c r="G953" s="66" t="s">
        <v>24</v>
      </c>
    </row>
    <row r="954" spans="1:7" x14ac:dyDescent="0.2">
      <c r="A954" s="66">
        <v>953</v>
      </c>
      <c r="B954" s="66" t="s">
        <v>828</v>
      </c>
      <c r="C954" s="66" t="s">
        <v>829</v>
      </c>
      <c r="D954" s="66" t="s">
        <v>47</v>
      </c>
      <c r="E954" s="66" t="s">
        <v>186</v>
      </c>
      <c r="F954" s="71">
        <v>39437</v>
      </c>
      <c r="G954" s="66" t="s">
        <v>24</v>
      </c>
    </row>
    <row r="955" spans="1:7" x14ac:dyDescent="0.2">
      <c r="A955" s="66">
        <v>954</v>
      </c>
      <c r="B955" s="66" t="s">
        <v>830</v>
      </c>
      <c r="C955" s="66" t="s">
        <v>831</v>
      </c>
      <c r="D955" s="66" t="s">
        <v>47</v>
      </c>
      <c r="E955" s="66" t="s">
        <v>186</v>
      </c>
      <c r="F955" s="71">
        <v>39633</v>
      </c>
      <c r="G955" s="66" t="s">
        <v>24</v>
      </c>
    </row>
    <row r="956" spans="1:7" x14ac:dyDescent="0.2">
      <c r="A956" s="66">
        <v>955</v>
      </c>
      <c r="B956" s="66" t="s">
        <v>392</v>
      </c>
      <c r="C956" s="66" t="s">
        <v>811</v>
      </c>
      <c r="D956" s="66" t="s">
        <v>47</v>
      </c>
      <c r="E956" s="66" t="s">
        <v>186</v>
      </c>
      <c r="F956" s="71">
        <v>39711</v>
      </c>
      <c r="G956" s="66" t="s">
        <v>24</v>
      </c>
    </row>
    <row r="957" spans="1:7" x14ac:dyDescent="0.2">
      <c r="A957" s="66">
        <v>956</v>
      </c>
      <c r="B957" s="66" t="s">
        <v>832</v>
      </c>
      <c r="C957" s="66" t="s">
        <v>833</v>
      </c>
      <c r="D957" s="66" t="s">
        <v>47</v>
      </c>
      <c r="E957" s="66" t="s">
        <v>186</v>
      </c>
      <c r="F957" s="71">
        <v>39380</v>
      </c>
      <c r="G957" s="66" t="s">
        <v>24</v>
      </c>
    </row>
    <row r="958" spans="1:7" x14ac:dyDescent="0.2">
      <c r="A958" s="66">
        <v>957</v>
      </c>
      <c r="B958" s="66" t="s">
        <v>834</v>
      </c>
      <c r="C958" s="66" t="s">
        <v>796</v>
      </c>
      <c r="D958" s="66" t="s">
        <v>53</v>
      </c>
      <c r="E958" s="66" t="s">
        <v>186</v>
      </c>
      <c r="F958" s="71">
        <v>38971</v>
      </c>
      <c r="G958" s="66" t="s">
        <v>24</v>
      </c>
    </row>
    <row r="959" spans="1:7" x14ac:dyDescent="0.2">
      <c r="A959" s="66">
        <v>958</v>
      </c>
      <c r="B959" s="66" t="s">
        <v>835</v>
      </c>
      <c r="C959" s="66" t="s">
        <v>836</v>
      </c>
      <c r="D959" s="66" t="s">
        <v>47</v>
      </c>
      <c r="E959" s="66" t="s">
        <v>186</v>
      </c>
      <c r="F959" s="71">
        <v>39531</v>
      </c>
      <c r="G959" s="66" t="s">
        <v>24</v>
      </c>
    </row>
    <row r="960" spans="1:7" x14ac:dyDescent="0.2">
      <c r="A960" s="66">
        <v>959</v>
      </c>
      <c r="B960" s="66" t="s">
        <v>837</v>
      </c>
      <c r="C960" s="66" t="s">
        <v>838</v>
      </c>
      <c r="D960" s="66" t="s">
        <v>47</v>
      </c>
      <c r="E960" s="66" t="s">
        <v>186</v>
      </c>
      <c r="F960" s="71">
        <v>39201</v>
      </c>
      <c r="G960" s="66" t="s">
        <v>24</v>
      </c>
    </row>
    <row r="961" spans="1:7" x14ac:dyDescent="0.2">
      <c r="A961" s="66">
        <v>960</v>
      </c>
      <c r="B961" s="66" t="s">
        <v>518</v>
      </c>
      <c r="C961" s="66" t="s">
        <v>888</v>
      </c>
      <c r="D961" s="66" t="s">
        <v>47</v>
      </c>
      <c r="E961" s="66" t="s">
        <v>186</v>
      </c>
      <c r="F961" s="71">
        <v>39568</v>
      </c>
      <c r="G961" s="66" t="s">
        <v>24</v>
      </c>
    </row>
    <row r="962" spans="1:7" x14ac:dyDescent="0.2">
      <c r="A962" s="66">
        <v>961</v>
      </c>
      <c r="B962" s="66" t="s">
        <v>889</v>
      </c>
      <c r="C962" s="66" t="s">
        <v>890</v>
      </c>
      <c r="D962" s="66" t="s">
        <v>47</v>
      </c>
      <c r="E962" s="66" t="s">
        <v>186</v>
      </c>
      <c r="F962" s="71">
        <v>39051</v>
      </c>
      <c r="G962" s="66" t="s">
        <v>24</v>
      </c>
    </row>
    <row r="963" spans="1:7" x14ac:dyDescent="0.2">
      <c r="A963" s="66">
        <v>962</v>
      </c>
      <c r="B963" s="66" t="s">
        <v>1037</v>
      </c>
      <c r="C963" s="66" t="s">
        <v>1038</v>
      </c>
      <c r="D963" s="66" t="s">
        <v>47</v>
      </c>
      <c r="E963" s="66" t="s">
        <v>186</v>
      </c>
      <c r="F963" s="71">
        <v>39596</v>
      </c>
      <c r="G963" s="66" t="s">
        <v>24</v>
      </c>
    </row>
    <row r="964" spans="1:7" x14ac:dyDescent="0.2">
      <c r="A964" s="66">
        <v>963</v>
      </c>
      <c r="B964" s="66" t="s">
        <v>837</v>
      </c>
      <c r="C964" s="66" t="s">
        <v>815</v>
      </c>
      <c r="D964" s="66" t="s">
        <v>47</v>
      </c>
      <c r="E964" s="66" t="s">
        <v>186</v>
      </c>
      <c r="F964" s="71">
        <v>39687</v>
      </c>
      <c r="G964" s="66" t="s">
        <v>24</v>
      </c>
    </row>
    <row r="965" spans="1:7" x14ac:dyDescent="0.2">
      <c r="A965" s="66">
        <v>964</v>
      </c>
      <c r="B965" s="66" t="s">
        <v>1037</v>
      </c>
      <c r="C965" s="66" t="s">
        <v>1039</v>
      </c>
      <c r="D965" s="66" t="s">
        <v>47</v>
      </c>
      <c r="E965" s="66" t="s">
        <v>186</v>
      </c>
      <c r="F965" s="71">
        <v>39283</v>
      </c>
      <c r="G965" s="66" t="s">
        <v>24</v>
      </c>
    </row>
    <row r="966" spans="1:7" x14ac:dyDescent="0.2">
      <c r="A966" s="66">
        <v>965</v>
      </c>
      <c r="B966" s="66" t="s">
        <v>1040</v>
      </c>
      <c r="C966" s="66" t="s">
        <v>418</v>
      </c>
      <c r="D966" s="66" t="s">
        <v>47</v>
      </c>
      <c r="E966" s="66" t="s">
        <v>186</v>
      </c>
      <c r="F966" s="71">
        <v>38986</v>
      </c>
      <c r="G966" s="66" t="s">
        <v>24</v>
      </c>
    </row>
    <row r="967" spans="1:7" x14ac:dyDescent="0.2">
      <c r="A967" s="66">
        <v>966</v>
      </c>
      <c r="B967" s="66" t="s">
        <v>1156</v>
      </c>
      <c r="C967" s="66" t="s">
        <v>1041</v>
      </c>
      <c r="D967" s="66" t="s">
        <v>47</v>
      </c>
      <c r="E967" s="66" t="s">
        <v>186</v>
      </c>
      <c r="F967" s="71">
        <v>39236</v>
      </c>
      <c r="G967" s="66" t="s">
        <v>24</v>
      </c>
    </row>
    <row r="968" spans="1:7" x14ac:dyDescent="0.2">
      <c r="A968" s="66">
        <v>967</v>
      </c>
      <c r="B968" s="66" t="s">
        <v>1042</v>
      </c>
      <c r="C968" s="66" t="s">
        <v>1043</v>
      </c>
      <c r="D968" s="66" t="s">
        <v>47</v>
      </c>
      <c r="E968" s="66" t="s">
        <v>186</v>
      </c>
      <c r="F968" s="71">
        <v>39466</v>
      </c>
      <c r="G968" s="66" t="s">
        <v>24</v>
      </c>
    </row>
    <row r="969" spans="1:7" x14ac:dyDescent="0.2">
      <c r="A969" s="66">
        <v>968</v>
      </c>
      <c r="B969" s="66" t="s">
        <v>826</v>
      </c>
      <c r="C969" s="66" t="s">
        <v>1157</v>
      </c>
      <c r="D969" s="66" t="s">
        <v>47</v>
      </c>
      <c r="E969" s="66" t="s">
        <v>186</v>
      </c>
      <c r="F969" s="71">
        <v>39308</v>
      </c>
      <c r="G969" s="66" t="s">
        <v>24</v>
      </c>
    </row>
    <row r="970" spans="1:7" x14ac:dyDescent="0.2">
      <c r="A970" s="66">
        <v>969</v>
      </c>
      <c r="B970" s="66" t="s">
        <v>1158</v>
      </c>
      <c r="C970" s="66" t="s">
        <v>812</v>
      </c>
      <c r="D970" s="66" t="s">
        <v>47</v>
      </c>
      <c r="E970" s="66" t="s">
        <v>186</v>
      </c>
      <c r="F970" s="71">
        <v>39781</v>
      </c>
      <c r="G970" s="66" t="s">
        <v>24</v>
      </c>
    </row>
    <row r="971" spans="1:7" x14ac:dyDescent="0.2">
      <c r="A971" s="66">
        <v>970</v>
      </c>
      <c r="B971" s="66" t="s">
        <v>481</v>
      </c>
      <c r="C971" s="66" t="s">
        <v>839</v>
      </c>
      <c r="D971" s="66" t="s">
        <v>47</v>
      </c>
      <c r="E971" s="66" t="s">
        <v>97</v>
      </c>
      <c r="F971" s="71">
        <v>38564</v>
      </c>
      <c r="G971" s="66" t="s">
        <v>24</v>
      </c>
    </row>
    <row r="972" spans="1:7" x14ac:dyDescent="0.2">
      <c r="A972" s="66">
        <v>971</v>
      </c>
      <c r="B972" s="66" t="s">
        <v>826</v>
      </c>
      <c r="C972" s="66" t="s">
        <v>790</v>
      </c>
      <c r="D972" s="66" t="s">
        <v>47</v>
      </c>
      <c r="E972" s="66" t="s">
        <v>97</v>
      </c>
      <c r="F972" s="71">
        <v>38569</v>
      </c>
      <c r="G972" s="66" t="s">
        <v>24</v>
      </c>
    </row>
    <row r="973" spans="1:7" x14ac:dyDescent="0.2">
      <c r="A973" s="66">
        <v>972</v>
      </c>
      <c r="B973" s="66" t="s">
        <v>840</v>
      </c>
      <c r="C973" s="66" t="s">
        <v>841</v>
      </c>
      <c r="D973" s="66" t="s">
        <v>47</v>
      </c>
      <c r="E973" s="66" t="s">
        <v>97</v>
      </c>
      <c r="F973" s="71">
        <v>38770</v>
      </c>
      <c r="G973" s="66" t="s">
        <v>24</v>
      </c>
    </row>
    <row r="974" spans="1:7" x14ac:dyDescent="0.2">
      <c r="A974" s="66">
        <v>973</v>
      </c>
      <c r="B974" s="66" t="s">
        <v>842</v>
      </c>
      <c r="C974" s="66" t="s">
        <v>679</v>
      </c>
      <c r="D974" s="66" t="s">
        <v>47</v>
      </c>
      <c r="E974" s="66" t="s">
        <v>97</v>
      </c>
      <c r="F974" s="71">
        <v>38657</v>
      </c>
      <c r="G974" s="66" t="s">
        <v>24</v>
      </c>
    </row>
    <row r="975" spans="1:7" x14ac:dyDescent="0.2">
      <c r="A975" s="66">
        <v>974</v>
      </c>
      <c r="B975" s="66" t="s">
        <v>843</v>
      </c>
      <c r="C975" s="66" t="s">
        <v>844</v>
      </c>
      <c r="D975" s="66" t="s">
        <v>47</v>
      </c>
      <c r="E975" s="66" t="s">
        <v>97</v>
      </c>
      <c r="F975" s="71">
        <v>38294</v>
      </c>
      <c r="G975" s="66" t="s">
        <v>24</v>
      </c>
    </row>
    <row r="976" spans="1:7" x14ac:dyDescent="0.2">
      <c r="A976" s="66">
        <v>975</v>
      </c>
      <c r="B976" s="66" t="s">
        <v>845</v>
      </c>
      <c r="C976" s="66" t="s">
        <v>846</v>
      </c>
      <c r="D976" s="66" t="s">
        <v>47</v>
      </c>
      <c r="E976" s="66" t="s">
        <v>97</v>
      </c>
      <c r="F976" s="71">
        <v>38905</v>
      </c>
      <c r="G976" s="66" t="s">
        <v>24</v>
      </c>
    </row>
    <row r="977" spans="1:7" x14ac:dyDescent="0.2">
      <c r="A977" s="66">
        <v>976</v>
      </c>
      <c r="B977" s="66" t="s">
        <v>847</v>
      </c>
      <c r="C977" s="66" t="s">
        <v>848</v>
      </c>
      <c r="D977" s="66" t="s">
        <v>47</v>
      </c>
      <c r="E977" s="66" t="s">
        <v>97</v>
      </c>
      <c r="F977" s="71">
        <v>38928</v>
      </c>
      <c r="G977" s="66" t="s">
        <v>24</v>
      </c>
    </row>
    <row r="978" spans="1:7" x14ac:dyDescent="0.2">
      <c r="A978" s="66">
        <v>977</v>
      </c>
      <c r="B978" s="66" t="s">
        <v>849</v>
      </c>
      <c r="C978" s="66" t="s">
        <v>848</v>
      </c>
      <c r="D978" s="66" t="s">
        <v>47</v>
      </c>
      <c r="E978" s="66" t="s">
        <v>97</v>
      </c>
      <c r="F978" s="71">
        <v>38928</v>
      </c>
      <c r="G978" s="66" t="s">
        <v>24</v>
      </c>
    </row>
    <row r="979" spans="1:7" x14ac:dyDescent="0.2">
      <c r="A979" s="66">
        <v>978</v>
      </c>
      <c r="B979" s="66" t="s">
        <v>850</v>
      </c>
      <c r="C979" s="66" t="s">
        <v>836</v>
      </c>
      <c r="D979" s="66" t="s">
        <v>47</v>
      </c>
      <c r="E979" s="66" t="s">
        <v>97</v>
      </c>
      <c r="F979" s="71">
        <v>38561</v>
      </c>
      <c r="G979" s="66" t="s">
        <v>24</v>
      </c>
    </row>
    <row r="980" spans="1:7" x14ac:dyDescent="0.2">
      <c r="A980" s="66">
        <v>979</v>
      </c>
      <c r="B980" s="66" t="s">
        <v>891</v>
      </c>
      <c r="C980" s="66" t="s">
        <v>892</v>
      </c>
      <c r="D980" s="66" t="s">
        <v>47</v>
      </c>
      <c r="E980" s="66" t="s">
        <v>97</v>
      </c>
      <c r="F980" s="67">
        <v>38468</v>
      </c>
      <c r="G980" s="66" t="s">
        <v>24</v>
      </c>
    </row>
    <row r="981" spans="1:7" x14ac:dyDescent="0.2">
      <c r="A981" s="66">
        <v>980</v>
      </c>
      <c r="B981" s="66" t="s">
        <v>513</v>
      </c>
      <c r="C981" s="66" t="s">
        <v>1044</v>
      </c>
      <c r="D981" s="66" t="s">
        <v>47</v>
      </c>
      <c r="E981" s="66" t="s">
        <v>97</v>
      </c>
      <c r="F981" s="67">
        <v>38476</v>
      </c>
      <c r="G981" s="66" t="s">
        <v>24</v>
      </c>
    </row>
    <row r="982" spans="1:7" x14ac:dyDescent="0.2">
      <c r="A982" s="66">
        <v>981</v>
      </c>
      <c r="B982" s="66" t="s">
        <v>489</v>
      </c>
      <c r="C982" s="66" t="s">
        <v>1016</v>
      </c>
      <c r="D982" s="66" t="s">
        <v>47</v>
      </c>
      <c r="E982" s="66" t="s">
        <v>97</v>
      </c>
      <c r="F982" s="67">
        <v>38873</v>
      </c>
      <c r="G982" s="66" t="s">
        <v>24</v>
      </c>
    </row>
    <row r="983" spans="1:7" x14ac:dyDescent="0.2">
      <c r="A983" s="66">
        <v>982</v>
      </c>
      <c r="B983" s="66" t="s">
        <v>1045</v>
      </c>
      <c r="C983" s="66" t="s">
        <v>1046</v>
      </c>
      <c r="D983" s="66" t="s">
        <v>47</v>
      </c>
      <c r="E983" s="66" t="s">
        <v>97</v>
      </c>
      <c r="F983" s="67">
        <v>38653</v>
      </c>
      <c r="G983" s="66" t="s">
        <v>24</v>
      </c>
    </row>
    <row r="984" spans="1:7" x14ac:dyDescent="0.2">
      <c r="A984" s="66">
        <v>983</v>
      </c>
      <c r="B984" s="66" t="s">
        <v>1159</v>
      </c>
      <c r="C984" s="66" t="s">
        <v>1160</v>
      </c>
      <c r="D984" s="66" t="s">
        <v>47</v>
      </c>
      <c r="E984" s="66" t="s">
        <v>97</v>
      </c>
      <c r="F984" s="67">
        <v>38239</v>
      </c>
      <c r="G984" s="66" t="s">
        <v>24</v>
      </c>
    </row>
    <row r="985" spans="1:7" x14ac:dyDescent="0.2">
      <c r="A985" s="66">
        <v>984</v>
      </c>
      <c r="B985" s="66" t="s">
        <v>1161</v>
      </c>
      <c r="C985" s="66" t="s">
        <v>1150</v>
      </c>
      <c r="D985" s="66" t="s">
        <v>47</v>
      </c>
      <c r="E985" s="66" t="s">
        <v>97</v>
      </c>
      <c r="F985" s="67">
        <v>38148</v>
      </c>
      <c r="G985" s="66" t="s">
        <v>24</v>
      </c>
    </row>
    <row r="986" spans="1:7" x14ac:dyDescent="0.2">
      <c r="A986" s="66">
        <v>985</v>
      </c>
      <c r="B986" s="66" t="s">
        <v>492</v>
      </c>
      <c r="C986" s="66" t="s">
        <v>1162</v>
      </c>
      <c r="D986" s="66" t="s">
        <v>47</v>
      </c>
      <c r="E986" s="66" t="s">
        <v>97</v>
      </c>
      <c r="F986" s="67">
        <v>38718</v>
      </c>
      <c r="G986" s="66" t="s">
        <v>24</v>
      </c>
    </row>
    <row r="987" spans="1:7" x14ac:dyDescent="0.2">
      <c r="A987" s="66">
        <v>986</v>
      </c>
      <c r="B987" s="66" t="s">
        <v>1163</v>
      </c>
      <c r="C987" s="66" t="s">
        <v>1164</v>
      </c>
      <c r="D987" s="66" t="s">
        <v>47</v>
      </c>
      <c r="E987" s="66" t="s">
        <v>97</v>
      </c>
      <c r="F987" s="67">
        <v>38744</v>
      </c>
      <c r="G987" s="66" t="s">
        <v>24</v>
      </c>
    </row>
    <row r="988" spans="1:7" x14ac:dyDescent="0.2">
      <c r="A988" s="66">
        <v>987</v>
      </c>
      <c r="B988" s="66" t="s">
        <v>1165</v>
      </c>
      <c r="C988" s="66" t="s">
        <v>786</v>
      </c>
      <c r="D988" s="66" t="s">
        <v>47</v>
      </c>
      <c r="E988" s="66" t="s">
        <v>186</v>
      </c>
      <c r="F988" s="67">
        <v>39668</v>
      </c>
      <c r="G988" s="66" t="s">
        <v>24</v>
      </c>
    </row>
    <row r="989" spans="1:7" x14ac:dyDescent="0.2">
      <c r="A989" s="66">
        <v>988</v>
      </c>
      <c r="B989" s="66" t="s">
        <v>481</v>
      </c>
      <c r="C989" s="66" t="s">
        <v>1166</v>
      </c>
      <c r="D989" s="66" t="s">
        <v>47</v>
      </c>
      <c r="E989" s="66" t="s">
        <v>186</v>
      </c>
      <c r="F989" s="67">
        <v>39055</v>
      </c>
      <c r="G989" s="66" t="s">
        <v>24</v>
      </c>
    </row>
    <row r="990" spans="1:7" x14ac:dyDescent="0.2">
      <c r="A990" s="66">
        <v>989</v>
      </c>
      <c r="B990" s="66" t="s">
        <v>675</v>
      </c>
      <c r="C990" s="66" t="s">
        <v>900</v>
      </c>
      <c r="D990" s="66" t="s">
        <v>53</v>
      </c>
      <c r="E990" s="66" t="s">
        <v>61</v>
      </c>
      <c r="F990" s="67">
        <v>38216</v>
      </c>
      <c r="G990" s="66" t="s">
        <v>24</v>
      </c>
    </row>
    <row r="991" spans="1:7" ht="17" thickBot="1" x14ac:dyDescent="0.25">
      <c r="A991" s="68">
        <v>990</v>
      </c>
      <c r="B991" s="68" t="s">
        <v>1047</v>
      </c>
      <c r="C991" s="68" t="s">
        <v>839</v>
      </c>
      <c r="D991" s="68" t="s">
        <v>53</v>
      </c>
      <c r="E991" s="68" t="s">
        <v>61</v>
      </c>
      <c r="F991" s="69">
        <v>38110</v>
      </c>
      <c r="G991" s="68" t="s">
        <v>24</v>
      </c>
    </row>
    <row r="992" spans="1:7" ht="17" thickBot="1" x14ac:dyDescent="0.25">
      <c r="A992" s="25">
        <v>991</v>
      </c>
      <c r="B992" s="66" t="s">
        <v>1167</v>
      </c>
      <c r="C992" s="66" t="s">
        <v>1168</v>
      </c>
      <c r="D992" s="66" t="s">
        <v>47</v>
      </c>
      <c r="E992" s="66" t="s">
        <v>97</v>
      </c>
      <c r="F992" s="67">
        <v>38860</v>
      </c>
      <c r="G992" s="68" t="s">
        <v>24</v>
      </c>
    </row>
    <row r="993" spans="1:7" x14ac:dyDescent="0.2">
      <c r="A993" s="66">
        <v>992</v>
      </c>
      <c r="B993" s="66"/>
      <c r="C993" s="66"/>
      <c r="D993" s="66"/>
      <c r="E993" s="66"/>
      <c r="F993" s="67"/>
      <c r="G993" s="66" t="s">
        <v>851</v>
      </c>
    </row>
    <row r="994" spans="1:7" x14ac:dyDescent="0.2">
      <c r="A994" s="66">
        <v>993</v>
      </c>
      <c r="B994" s="66"/>
      <c r="C994" s="66"/>
      <c r="D994" s="66"/>
      <c r="E994" s="66"/>
      <c r="F994" s="67"/>
      <c r="G994" s="66" t="s">
        <v>851</v>
      </c>
    </row>
    <row r="995" spans="1:7" x14ac:dyDescent="0.2">
      <c r="A995" s="66">
        <v>994</v>
      </c>
      <c r="B995" s="66"/>
      <c r="C995" s="66"/>
      <c r="D995" s="66"/>
      <c r="E995" s="66"/>
      <c r="F995" s="67"/>
      <c r="G995" s="66" t="s">
        <v>851</v>
      </c>
    </row>
    <row r="996" spans="1:7" x14ac:dyDescent="0.2">
      <c r="A996" s="66">
        <v>995</v>
      </c>
      <c r="B996" s="66"/>
      <c r="C996" s="66"/>
      <c r="D996" s="66"/>
      <c r="E996" s="66"/>
      <c r="F996" s="67"/>
      <c r="G996" s="66" t="s">
        <v>851</v>
      </c>
    </row>
    <row r="997" spans="1:7" x14ac:dyDescent="0.2">
      <c r="A997" s="66">
        <v>996</v>
      </c>
      <c r="B997" s="66"/>
      <c r="C997" s="66"/>
      <c r="D997" s="66"/>
      <c r="E997" s="66"/>
      <c r="F997" s="67"/>
      <c r="G997" s="66" t="s">
        <v>851</v>
      </c>
    </row>
    <row r="998" spans="1:7" x14ac:dyDescent="0.2">
      <c r="A998" s="66">
        <v>997</v>
      </c>
      <c r="B998" s="66"/>
      <c r="C998" s="66"/>
      <c r="D998" s="66"/>
      <c r="E998" s="66"/>
      <c r="F998" s="67"/>
      <c r="G998" s="66" t="s">
        <v>851</v>
      </c>
    </row>
    <row r="999" spans="1:7" x14ac:dyDescent="0.2">
      <c r="A999" s="66">
        <v>998</v>
      </c>
      <c r="B999" s="66"/>
      <c r="C999" s="66"/>
      <c r="D999" s="66"/>
      <c r="E999" s="66"/>
      <c r="F999" s="67"/>
      <c r="G999" s="66" t="s">
        <v>851</v>
      </c>
    </row>
    <row r="1000" spans="1:7" x14ac:dyDescent="0.2">
      <c r="A1000" s="66">
        <v>999</v>
      </c>
      <c r="B1000" s="66"/>
      <c r="C1000" s="66"/>
      <c r="D1000" s="66"/>
      <c r="E1000" s="66"/>
      <c r="F1000" s="67"/>
      <c r="G1000" s="66" t="s">
        <v>851</v>
      </c>
    </row>
    <row r="1001" spans="1:7" x14ac:dyDescent="0.2">
      <c r="A1001" s="25">
        <v>1000</v>
      </c>
      <c r="G1001" s="25" t="s">
        <v>851</v>
      </c>
    </row>
    <row r="1002" spans="1:7" x14ac:dyDescent="0.2">
      <c r="A1002" s="25">
        <v>1001</v>
      </c>
      <c r="B1002" s="25" t="s">
        <v>123</v>
      </c>
      <c r="C1002" s="25" t="s">
        <v>1087</v>
      </c>
      <c r="D1002" s="25" t="s">
        <v>47</v>
      </c>
      <c r="E1002" s="25" t="s">
        <v>54</v>
      </c>
      <c r="G1002" s="25" t="s">
        <v>1169</v>
      </c>
    </row>
    <row r="1003" spans="1:7" x14ac:dyDescent="0.2">
      <c r="A1003" s="25">
        <v>1002</v>
      </c>
      <c r="B1003" s="25" t="s">
        <v>734</v>
      </c>
      <c r="C1003" s="25" t="s">
        <v>1170</v>
      </c>
      <c r="D1003" s="25" t="s">
        <v>47</v>
      </c>
      <c r="E1003" s="25" t="s">
        <v>54</v>
      </c>
      <c r="G1003" s="25" t="s">
        <v>1169</v>
      </c>
    </row>
    <row r="1004" spans="1:7" x14ac:dyDescent="0.2">
      <c r="A1004" s="25">
        <v>1003</v>
      </c>
      <c r="B1004" s="25" t="s">
        <v>1185</v>
      </c>
      <c r="C1004" s="25" t="s">
        <v>1186</v>
      </c>
      <c r="D1004" s="25" t="s">
        <v>53</v>
      </c>
      <c r="E1004" s="25" t="s">
        <v>61</v>
      </c>
      <c r="G1004" s="25" t="s">
        <v>1000</v>
      </c>
    </row>
    <row r="1005" spans="1:7" x14ac:dyDescent="0.2">
      <c r="A1005" s="25">
        <v>1004</v>
      </c>
      <c r="B1005" s="25" t="s">
        <v>1171</v>
      </c>
      <c r="C1005" s="25" t="s">
        <v>1172</v>
      </c>
      <c r="D1005" s="25" t="s">
        <v>53</v>
      </c>
      <c r="E1005" s="25" t="s">
        <v>61</v>
      </c>
      <c r="G1005" s="25" t="s">
        <v>1169</v>
      </c>
    </row>
  </sheetData>
  <sheetProtection sheet="1" objects="1" scenarios="1"/>
  <autoFilter ref="A1:E74"/>
  <phoneticPr fontId="0" type="noConversion"/>
  <printOptions gridLines="1"/>
  <pageMargins left="0.74803149606299213" right="0.39370078740157483" top="0.9055118110236221" bottom="0.55118110236220474" header="0.51181102362204722" footer="0.51181102362204722"/>
  <pageSetup paperSize="9" scale="87" orientation="portrait"/>
  <headerFooter alignWithMargins="0">
    <oddHeader>&amp;C
U17 Boys 2013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23"/>
  <sheetViews>
    <sheetView tabSelected="1" topLeftCell="A3" zoomScaleSheetLayoutView="100" workbookViewId="0">
      <selection activeCell="AN11" sqref="AN11"/>
    </sheetView>
  </sheetViews>
  <sheetFormatPr baseColWidth="10" defaultColWidth="8.83203125" defaultRowHeight="16" x14ac:dyDescent="0.2"/>
  <cols>
    <col min="1" max="1" width="6.83203125" style="9" customWidth="1"/>
    <col min="2" max="2" width="9" style="9" bestFit="1" customWidth="1"/>
    <col min="3" max="3" width="21.5" style="12" customWidth="1"/>
    <col min="4" max="4" width="32.1640625" style="12" customWidth="1"/>
    <col min="5" max="5" width="10.1640625" style="12" customWidth="1"/>
    <col min="6" max="6" width="11.6640625" style="12" bestFit="1" customWidth="1"/>
    <col min="7" max="7" width="31.33203125" style="12" hidden="1" customWidth="1"/>
    <col min="8" max="8" width="3.1640625" style="11" customWidth="1"/>
    <col min="9" max="9" width="3.5" style="11" bestFit="1" customWidth="1"/>
    <col min="10" max="10" width="16.6640625" customWidth="1"/>
    <col min="11" max="11" width="8.33203125" style="12" hidden="1" customWidth="1"/>
    <col min="12" max="12" width="4.6640625" style="12" hidden="1" customWidth="1"/>
    <col min="13" max="13" width="12" style="12" hidden="1" customWidth="1"/>
    <col min="14" max="14" width="11.1640625" hidden="1" customWidth="1"/>
    <col min="15" max="15" width="10.1640625" hidden="1" customWidth="1"/>
    <col min="16" max="16" width="23.83203125" hidden="1" customWidth="1"/>
    <col min="17" max="17" width="7.1640625" hidden="1" customWidth="1"/>
    <col min="18" max="18" width="11.1640625" hidden="1" customWidth="1"/>
    <col min="19" max="19" width="10.1640625" hidden="1" customWidth="1"/>
    <col min="20" max="20" width="23.83203125" hidden="1" customWidth="1"/>
    <col min="21" max="21" width="7.1640625" hidden="1" customWidth="1"/>
    <col min="22" max="22" width="11.1640625" hidden="1" customWidth="1"/>
    <col min="23" max="23" width="10.1640625" hidden="1" customWidth="1"/>
    <col min="24" max="24" width="23.83203125" hidden="1" customWidth="1"/>
    <col min="25" max="25" width="7.1640625" hidden="1" customWidth="1"/>
    <col min="26" max="26" width="11.1640625" hidden="1" customWidth="1"/>
    <col min="27" max="27" width="10.1640625" hidden="1" customWidth="1"/>
    <col min="28" max="28" width="23.83203125" hidden="1" customWidth="1"/>
    <col min="29" max="29" width="7.1640625" hidden="1" customWidth="1"/>
    <col min="30" max="30" width="11.1640625" hidden="1" customWidth="1"/>
    <col min="31" max="31" width="10.1640625" hidden="1" customWidth="1"/>
    <col min="32" max="32" width="23.83203125" hidden="1" customWidth="1"/>
    <col min="33" max="33" width="7.1640625" hidden="1" customWidth="1"/>
    <col min="34" max="34" width="11.1640625" hidden="1" customWidth="1"/>
    <col min="35" max="35" width="10.1640625" hidden="1" customWidth="1"/>
    <col min="36" max="36" width="23.83203125" hidden="1" customWidth="1"/>
    <col min="37" max="37" width="7.1640625" hidden="1" customWidth="1"/>
    <col min="38" max="38" width="2.83203125" customWidth="1"/>
    <col min="39" max="39" width="10.5" customWidth="1"/>
    <col min="40" max="40" width="31.33203125" bestFit="1" customWidth="1"/>
    <col min="41" max="41" width="7.33203125" bestFit="1" customWidth="1"/>
    <col min="42" max="42" width="2.83203125" customWidth="1"/>
    <col min="43" max="43" width="31.33203125" bestFit="1" customWidth="1"/>
    <col min="44" max="44" width="7.33203125" bestFit="1" customWidth="1"/>
    <col min="45" max="45" width="3" customWidth="1"/>
    <col min="46" max="46" width="30" bestFit="1" customWidth="1"/>
    <col min="47" max="47" width="7.33203125" bestFit="1" customWidth="1"/>
    <col min="48" max="48" width="2.83203125" customWidth="1"/>
    <col min="49" max="49" width="26.83203125" bestFit="1" customWidth="1"/>
    <col min="50" max="50" width="7.33203125" customWidth="1"/>
    <col min="51" max="51" width="3.1640625" customWidth="1"/>
    <col min="52" max="52" width="26.83203125" bestFit="1" customWidth="1"/>
    <col min="53" max="53" width="7.33203125" bestFit="1" customWidth="1"/>
    <col min="54" max="54" width="3.1640625" customWidth="1"/>
    <col min="55" max="55" width="26.83203125" bestFit="1" customWidth="1"/>
    <col min="56" max="56" width="7.33203125" bestFit="1" customWidth="1"/>
    <col min="57" max="16384" width="8.83203125" style="2"/>
  </cols>
  <sheetData>
    <row r="1" spans="1:56" ht="23" x14ac:dyDescent="0.25">
      <c r="A1" s="23" t="s">
        <v>8</v>
      </c>
      <c r="C1" s="10"/>
      <c r="D1" s="10"/>
      <c r="E1" s="10"/>
      <c r="F1" s="10"/>
    </row>
    <row r="2" spans="1:56" ht="23" x14ac:dyDescent="0.25">
      <c r="A2" s="23"/>
      <c r="C2" s="10"/>
      <c r="D2" s="10"/>
      <c r="E2" s="10"/>
      <c r="F2" s="10"/>
      <c r="G2" s="24"/>
    </row>
    <row r="3" spans="1:56" x14ac:dyDescent="0.2">
      <c r="A3" s="24" t="s">
        <v>1088</v>
      </c>
      <c r="C3" s="10"/>
      <c r="D3" s="10"/>
      <c r="E3" s="10"/>
      <c r="F3" s="10"/>
      <c r="G3" s="24"/>
    </row>
    <row r="4" spans="1:56" x14ac:dyDescent="0.2">
      <c r="A4" s="24" t="s">
        <v>1089</v>
      </c>
    </row>
    <row r="5" spans="1:56" x14ac:dyDescent="0.2">
      <c r="A5" s="8" t="s">
        <v>853</v>
      </c>
      <c r="B5" s="5"/>
      <c r="C5" s="13"/>
      <c r="D5" s="6"/>
      <c r="E5" s="6"/>
      <c r="F5" s="6"/>
      <c r="G5" s="6"/>
      <c r="H5" s="6"/>
      <c r="I5" s="6"/>
    </row>
    <row r="6" spans="1:56" x14ac:dyDescent="0.2">
      <c r="A6" s="8" t="s">
        <v>42</v>
      </c>
      <c r="B6" s="5"/>
      <c r="C6" s="13"/>
      <c r="D6" s="6"/>
      <c r="E6" s="6"/>
      <c r="F6" s="6"/>
      <c r="G6" s="6"/>
      <c r="H6" s="6"/>
      <c r="I6" s="6"/>
    </row>
    <row r="8" spans="1:56" x14ac:dyDescent="0.2">
      <c r="A8" s="7" t="s">
        <v>4</v>
      </c>
      <c r="B8" s="14" t="s">
        <v>5</v>
      </c>
      <c r="C8" s="14" t="s">
        <v>0</v>
      </c>
      <c r="D8" s="14" t="s">
        <v>10</v>
      </c>
      <c r="E8" s="14" t="s">
        <v>48</v>
      </c>
      <c r="F8" s="14" t="s">
        <v>6</v>
      </c>
      <c r="G8" s="14"/>
      <c r="H8" s="95" t="s">
        <v>1</v>
      </c>
      <c r="I8" s="95"/>
      <c r="J8" s="14" t="s">
        <v>43</v>
      </c>
      <c r="K8" s="16" t="s">
        <v>2</v>
      </c>
      <c r="L8" s="16"/>
      <c r="M8" s="16" t="s">
        <v>3</v>
      </c>
      <c r="N8" s="42" t="s">
        <v>26</v>
      </c>
      <c r="O8" s="42" t="s">
        <v>27</v>
      </c>
      <c r="P8" s="42" t="s">
        <v>28</v>
      </c>
      <c r="Q8" s="42" t="s">
        <v>29</v>
      </c>
      <c r="R8" s="43" t="s">
        <v>30</v>
      </c>
      <c r="S8" s="43" t="s">
        <v>27</v>
      </c>
      <c r="T8" s="43" t="s">
        <v>28</v>
      </c>
      <c r="U8" s="43" t="s">
        <v>29</v>
      </c>
      <c r="V8" s="44" t="s">
        <v>31</v>
      </c>
      <c r="W8" s="44" t="s">
        <v>27</v>
      </c>
      <c r="X8" s="44" t="s">
        <v>28</v>
      </c>
      <c r="Y8" s="44" t="s">
        <v>29</v>
      </c>
      <c r="Z8" s="45" t="s">
        <v>32</v>
      </c>
      <c r="AA8" s="45" t="s">
        <v>27</v>
      </c>
      <c r="AB8" s="45" t="s">
        <v>28</v>
      </c>
      <c r="AC8" s="45" t="s">
        <v>29</v>
      </c>
      <c r="AD8" s="46" t="s">
        <v>33</v>
      </c>
      <c r="AE8" s="46" t="s">
        <v>27</v>
      </c>
      <c r="AF8" s="46" t="s">
        <v>28</v>
      </c>
      <c r="AG8" s="46" t="s">
        <v>29</v>
      </c>
      <c r="AH8" s="47" t="s">
        <v>34</v>
      </c>
      <c r="AI8" s="47" t="s">
        <v>27</v>
      </c>
      <c r="AJ8" s="47" t="s">
        <v>28</v>
      </c>
      <c r="AK8" s="47" t="s">
        <v>29</v>
      </c>
      <c r="AL8" s="48"/>
      <c r="AM8" s="49" t="s">
        <v>27</v>
      </c>
      <c r="AN8" s="50" t="s">
        <v>35</v>
      </c>
      <c r="AO8" s="51" t="s">
        <v>36</v>
      </c>
      <c r="AP8" s="52"/>
      <c r="AQ8" s="50" t="s">
        <v>37</v>
      </c>
      <c r="AR8" s="51" t="s">
        <v>36</v>
      </c>
      <c r="AS8" s="52"/>
      <c r="AT8" s="50" t="s">
        <v>38</v>
      </c>
      <c r="AU8" s="51" t="s">
        <v>36</v>
      </c>
      <c r="AV8" s="52"/>
      <c r="AW8" s="50" t="s">
        <v>39</v>
      </c>
      <c r="AX8" s="51" t="s">
        <v>36</v>
      </c>
      <c r="AY8" s="52"/>
      <c r="AZ8" s="50" t="s">
        <v>40</v>
      </c>
      <c r="BA8" s="51" t="s">
        <v>36</v>
      </c>
      <c r="BB8" s="52"/>
      <c r="BC8" s="50" t="s">
        <v>41</v>
      </c>
      <c r="BD8" s="51" t="s">
        <v>36</v>
      </c>
    </row>
    <row r="9" spans="1:56" ht="15.75" customHeight="1" x14ac:dyDescent="0.2">
      <c r="A9" s="3">
        <v>1</v>
      </c>
      <c r="B9" s="4">
        <v>331</v>
      </c>
      <c r="C9" s="16" t="str">
        <f t="shared" ref="C9:C46" si="0">IF(ISNUMBER(B9)=TRUE,VLOOKUP(B9,BorderAthletes,2,FALSE)&amp;" " &amp;VLOOKUP(B9,BorderAthletes,3,FALSE),"")</f>
        <v>EDWARD ENSER</v>
      </c>
      <c r="D9" s="16" t="str">
        <f t="shared" ref="D9:D46" si="1">IF(ISNUMBER(B9)=TRUE,VLOOKUP(B9,BorderAthletes,7,FALSE),"")</f>
        <v>Bracknell AC</v>
      </c>
      <c r="E9" s="20" t="str">
        <f t="shared" ref="E9:E46" si="2">IF(ISNUMBER(B9)=TRUE,VLOOKUP(B9,BorderAthletes,4,FALSE),"")</f>
        <v>M</v>
      </c>
      <c r="F9" s="20" t="str">
        <f t="shared" ref="F9:F46" si="3">IF(ISNUMBER(B9)=TRUE,VLOOKUP(B9,BorderAthletes,5,FALSE),"")</f>
        <v>U11</v>
      </c>
      <c r="G9" s="16" t="str">
        <f>IF(ISNUMBER(B9)=TRUE,D9,"")</f>
        <v>Bracknell AC</v>
      </c>
      <c r="H9" s="17" t="s">
        <v>852</v>
      </c>
      <c r="I9" s="18">
        <v>25</v>
      </c>
      <c r="J9" s="36" t="str">
        <f t="shared" ref="J9:J72" si="4">IF(B9&gt;0,IF(COUNTIF(NOS,B9)=1,"","Duplicate entry"),"")</f>
        <v/>
      </c>
      <c r="K9" s="21">
        <f>COUNTIF(D$9:D9,D9)</f>
        <v>1</v>
      </c>
      <c r="L9" s="21">
        <f>COUNTIF(G$9:G9,G9)</f>
        <v>1</v>
      </c>
      <c r="M9" s="16">
        <f>SUMIF(G$9:G9,G9,A$9:A9)</f>
        <v>1</v>
      </c>
      <c r="N9" s="16">
        <f>IF(L9=1,M9+B9*10^-6,"")</f>
        <v>1.0003310000000001</v>
      </c>
      <c r="O9" s="16">
        <f>IF(Q9="","",RANK(Q9,Q$9:Q$308,1))</f>
        <v>1</v>
      </c>
      <c r="P9" s="16" t="str">
        <f>IF(O9="","",G9)</f>
        <v>Bracknell AC</v>
      </c>
      <c r="Q9" s="34">
        <f>IF(ISNUMBER(B9)=TRUE,IF(SUM(N9:N9)&gt;0,SUM(N9:N9),""),"")</f>
        <v>1.0003310000000001</v>
      </c>
      <c r="R9" s="16" t="str">
        <f>IF(L9=2,M9+B9*10^-6,"")</f>
        <v/>
      </c>
      <c r="S9" s="16" t="str">
        <f>IF(U9="","",RANK(U9,U$9:U$308,1))</f>
        <v/>
      </c>
      <c r="T9" s="16" t="str">
        <f>IF(S9="","",G9)</f>
        <v/>
      </c>
      <c r="U9" s="34" t="str">
        <f>IF(ISNUMBER(B9)=TRUE,IF(SUM(R9:R9)&gt;0,SUM(R9:R9),""),"")</f>
        <v/>
      </c>
      <c r="V9" s="16" t="str">
        <f>IF(L9=3,M9+B9*10^-6,"")</f>
        <v/>
      </c>
      <c r="W9" s="16" t="str">
        <f>IF(Y9="","",RANK(Y9,Y$9:Y$308,1))</f>
        <v/>
      </c>
      <c r="X9" s="16" t="str">
        <f>IF(W9="","",G9)</f>
        <v/>
      </c>
      <c r="Y9" s="34" t="str">
        <f>IF(ISNUMBER(B9)=TRUE,IF(SUM(V9:V9)&gt;0,SUM(V9:V9),""),"")</f>
        <v/>
      </c>
      <c r="Z9" s="16" t="str">
        <f>IF(L9=4,M9+B9*10^-6,"")</f>
        <v/>
      </c>
      <c r="AA9" s="16" t="str">
        <f>IF(AC9="","",RANK(AC9,AC$9:AC$308,1))</f>
        <v/>
      </c>
      <c r="AB9" s="16" t="str">
        <f>IF(AA9="","",G9)</f>
        <v/>
      </c>
      <c r="AC9" s="34" t="str">
        <f>IF(ISNUMBER(B9)=TRUE,IF(SUM(Z9:Z9)&gt;0,SUM(Z9:Z9),""),"")</f>
        <v/>
      </c>
      <c r="AD9" s="16" t="str">
        <f>IF(L9=5,M9+B9*10^-6,"")</f>
        <v/>
      </c>
      <c r="AE9" s="16" t="str">
        <f>IF(AG9="","",RANK(AG9,AG$9:AG$308,1))</f>
        <v/>
      </c>
      <c r="AF9" s="16" t="str">
        <f>IF(AE9="","",G9)</f>
        <v/>
      </c>
      <c r="AG9" s="34" t="str">
        <f>IF(ISNUMBER(B9)=TRUE,IF(SUM(AD9:AD9)&gt;0,SUM(AD9:AD9),""),"")</f>
        <v/>
      </c>
      <c r="AH9" s="16" t="str">
        <f>IF(L9=6,M9+B9*10^-6,"")</f>
        <v/>
      </c>
      <c r="AI9" s="16" t="str">
        <f>IF(AK9="","",RANK(AK9,AK$9:AK$308,1))</f>
        <v/>
      </c>
      <c r="AJ9" s="16" t="str">
        <f>IF(AI9="","",G9)</f>
        <v/>
      </c>
      <c r="AK9" s="34" t="str">
        <f>IF(ISNUMBER(B9)=TRUE,IF(SUM(AH9:AH9)&gt;0,SUM(AH9:AH9),""),"")</f>
        <v/>
      </c>
      <c r="AL9" s="34"/>
      <c r="AM9" s="53">
        <v>1</v>
      </c>
      <c r="AN9" s="54" t="str">
        <f t="shared" ref="AN9:AN30" si="5">IF(ISTEXT(VLOOKUP(AM9,SCORE_1,2,FALSE))=TRUE,VLOOKUP(AM9,SCORE_1,2,FALSE),"")</f>
        <v>Bracknell AC</v>
      </c>
      <c r="AO9" s="55">
        <f t="shared" ref="AO9:AO30" si="6">IF(ISNUMBER(VLOOKUP(AM9,SCORE_1,3,FALSE))=TRUE,VLOOKUP(AM9,SCORE_1,3,FALSE),"")</f>
        <v>1.0003310000000001</v>
      </c>
      <c r="AP9" s="56"/>
      <c r="AQ9" s="54" t="str">
        <f t="shared" ref="AQ9:AQ52" si="7">IF(ISTEXT(VLOOKUP(AM9,SCORE_2,2,FALSE))=TRUE,VLOOKUP(AM9,SCORE_2,2,FALSE),"")</f>
        <v>Bracknell AC</v>
      </c>
      <c r="AR9" s="55">
        <f t="shared" ref="AR9:AR52" si="8">IF(ISNUMBER(VLOOKUP(AM9,SCORE_2,3,FALSE))=TRUE,VLOOKUP(AM9,SCORE_2,3,FALSE),"")</f>
        <v>3.0003350000000002</v>
      </c>
      <c r="AS9" s="57"/>
      <c r="AT9" s="54" t="str">
        <f t="shared" ref="AT9:AT52" si="9">IF(ISTEXT(VLOOKUP(AM9,SCORE_3,2,FALSE))=TRUE,VLOOKUP(AM9,SCORE_3,2,FALSE),"")</f>
        <v>Bracknell AC</v>
      </c>
      <c r="AU9" s="55">
        <f t="shared" ref="AU9:AU52" si="10">IF(ISNUMBER(VLOOKUP(AM9,SCORE_3,3,FALSE))=TRUE,VLOOKUP(AM9,SCORE_3,3,FALSE),"")</f>
        <v>6.0003320000000002</v>
      </c>
      <c r="AV9" s="57"/>
      <c r="AW9" s="54" t="str">
        <f t="shared" ref="AW9:AW52" si="11">IF(ISTEXT(VLOOKUP(AM9,SCORE_4,2,FALSE))=TRUE,VLOOKUP(AM9,SCORE_4,2,FALSE),"")</f>
        <v>Bracknell AC</v>
      </c>
      <c r="AX9" s="55">
        <f t="shared" ref="AX9:AX52" si="12">IF(ISNUMBER(VLOOKUP(AM9,SCORE_4,3,FALSE))=TRUE,VLOOKUP(AM9,SCORE_4,3,FALSE),"")</f>
        <v>14.000327</v>
      </c>
      <c r="AY9" s="57"/>
      <c r="AZ9" s="54" t="str">
        <f t="shared" ref="AZ9:AZ52" si="13">IF(ISTEXT(VLOOKUP(AM9,SCORE_5,2,FALSE))=TRUE,VLOOKUP(AM9,SCORE_5,2,FALSE),"")</f>
        <v>Bracknell AC</v>
      </c>
      <c r="BA9" s="55">
        <f t="shared" ref="BA9:BA52" si="14">IF(ISNUMBER(VLOOKUP(AM9,SCORE_5,3,FALSE))=TRUE,VLOOKUP(AM9,SCORE_5,3,FALSE),"")</f>
        <v>27.000357000000001</v>
      </c>
      <c r="BB9" s="57"/>
      <c r="BC9" s="54" t="str">
        <f t="shared" ref="BC9:BC52" si="15">IF(ISTEXT(VLOOKUP(AM9,SCORE_6,2,FALSE))=TRUE,VLOOKUP(AM9,SCORE_6,2,FALSE),"")</f>
        <v>Bracknell AC</v>
      </c>
      <c r="BD9" s="55">
        <f t="shared" ref="BD9:BD52" si="16">IF(ISNUMBER(VLOOKUP(AM9,SCORE_6,3,FALSE))=TRUE,VLOOKUP(AM9,SCORE_6,3,FALSE),"")</f>
        <v>53.000345000000003</v>
      </c>
    </row>
    <row r="10" spans="1:56" ht="16.5" customHeight="1" x14ac:dyDescent="0.2">
      <c r="A10" s="3">
        <v>2</v>
      </c>
      <c r="B10" s="19">
        <v>335</v>
      </c>
      <c r="C10" s="16" t="str">
        <f t="shared" si="0"/>
        <v>CHARLIE BORGNIS</v>
      </c>
      <c r="D10" s="16" t="str">
        <f t="shared" si="1"/>
        <v>Bracknell AC</v>
      </c>
      <c r="E10" s="20" t="str">
        <f t="shared" si="2"/>
        <v>M</v>
      </c>
      <c r="F10" s="20" t="str">
        <f t="shared" si="3"/>
        <v>U11</v>
      </c>
      <c r="G10" s="16" t="str">
        <f t="shared" ref="G10:G73" si="17">IF(ISNUMBER(B10)=TRUE,D10,"")</f>
        <v>Bracknell AC</v>
      </c>
      <c r="H10" s="17"/>
      <c r="I10" s="18">
        <v>28</v>
      </c>
      <c r="J10" s="36" t="str">
        <f t="shared" si="4"/>
        <v/>
      </c>
      <c r="K10" s="21">
        <f>COUNTIF(D$9:D10,D10)</f>
        <v>2</v>
      </c>
      <c r="L10" s="21">
        <f>COUNTIF(G$9:G10,G10)</f>
        <v>2</v>
      </c>
      <c r="M10" s="16">
        <f>SUMIF(G$9:G10,G10,A$9:A10)</f>
        <v>3</v>
      </c>
      <c r="N10" s="16" t="str">
        <f t="shared" ref="N10:N73" si="18">IF(L10=1,M10+B10*10^-6,"")</f>
        <v/>
      </c>
      <c r="O10" s="16" t="str">
        <f t="shared" ref="O10:O73" si="19">IF(Q10="","",RANK(Q10,Q$9:Q$308,1))</f>
        <v/>
      </c>
      <c r="P10" s="16" t="str">
        <f t="shared" ref="P10:P73" si="20">IF(O10="","",G10)</f>
        <v/>
      </c>
      <c r="Q10" s="34" t="str">
        <f t="shared" ref="Q10:Q73" si="21">IF(ISNUMBER(B10)=TRUE,IF(SUM(N10:N10)&gt;0,SUM(N10:N10),""),"")</f>
        <v/>
      </c>
      <c r="R10" s="16">
        <f t="shared" ref="R10:R73" si="22">IF(L10=2,M10+B10*10^-6,"")</f>
        <v>3.0003350000000002</v>
      </c>
      <c r="S10" s="16">
        <f t="shared" ref="S10:S73" si="23">IF(U10="","",RANK(U10,U$9:U$308,1))</f>
        <v>1</v>
      </c>
      <c r="T10" s="16" t="str">
        <f t="shared" ref="T10:T73" si="24">IF(S10="","",G10)</f>
        <v>Bracknell AC</v>
      </c>
      <c r="U10" s="34">
        <f t="shared" ref="U10:U73" si="25">IF(ISNUMBER(B10)=TRUE,IF(SUM(R10:R10)&gt;0,SUM(R10:R10),""),"")</f>
        <v>3.0003350000000002</v>
      </c>
      <c r="V10" s="16" t="str">
        <f t="shared" ref="V10:V73" si="26">IF(L10=3,M10+B10*10^-6,"")</f>
        <v/>
      </c>
      <c r="W10" s="16" t="str">
        <f t="shared" ref="W10:W73" si="27">IF(Y10="","",RANK(Y10,Y$9:Y$308,1))</f>
        <v/>
      </c>
      <c r="X10" s="16" t="str">
        <f t="shared" ref="X10:X73" si="28">IF(W10="","",G10)</f>
        <v/>
      </c>
      <c r="Y10" s="34" t="str">
        <f t="shared" ref="Y10:Y73" si="29">IF(ISNUMBER(B10)=TRUE,IF(SUM(V10:V10)&gt;0,SUM(V10:V10),""),"")</f>
        <v/>
      </c>
      <c r="Z10" s="16" t="str">
        <f t="shared" ref="Z10:Z73" si="30">IF(L10=4,M10+B10*10^-6,"")</f>
        <v/>
      </c>
      <c r="AA10" s="16" t="str">
        <f t="shared" ref="AA10:AA73" si="31">IF(AC10="","",RANK(AC10,AC$9:AC$308,1))</f>
        <v/>
      </c>
      <c r="AB10" s="16" t="str">
        <f t="shared" ref="AB10:AB73" si="32">IF(AA10="","",G10)</f>
        <v/>
      </c>
      <c r="AC10" s="34" t="str">
        <f t="shared" ref="AC10:AC73" si="33">IF(ISNUMBER(B10)=TRUE,IF(SUM(Z10:Z10)&gt;0,SUM(Z10:Z10),""),"")</f>
        <v/>
      </c>
      <c r="AD10" s="16" t="str">
        <f t="shared" ref="AD10:AD73" si="34">IF(L10=5,M10+B10*10^-6,"")</f>
        <v/>
      </c>
      <c r="AE10" s="16" t="str">
        <f t="shared" ref="AE10:AE73" si="35">IF(AG10="","",RANK(AG10,AG$9:AG$308,1))</f>
        <v/>
      </c>
      <c r="AF10" s="16" t="str">
        <f t="shared" ref="AF10:AF73" si="36">IF(AE10="","",G10)</f>
        <v/>
      </c>
      <c r="AG10" s="34" t="str">
        <f t="shared" ref="AG10:AG73" si="37">IF(ISNUMBER(B10)=TRUE,IF(SUM(AD10:AD10)&gt;0,SUM(AD10:AD10),""),"")</f>
        <v/>
      </c>
      <c r="AH10" s="16" t="str">
        <f t="shared" ref="AH10:AH73" si="38">IF(L10=6,M10+B10*10^-6,"")</f>
        <v/>
      </c>
      <c r="AI10" s="16" t="str">
        <f t="shared" ref="AI10:AI73" si="39">IF(AK10="","",RANK(AK10,AK$9:AK$308,1))</f>
        <v/>
      </c>
      <c r="AJ10" s="16" t="str">
        <f t="shared" ref="AJ10:AJ73" si="40">IF(AI10="","",G10)</f>
        <v/>
      </c>
      <c r="AK10" s="34" t="str">
        <f t="shared" ref="AK10:AK73" si="41">IF(ISNUMBER(B10)=TRUE,IF(SUM(AH10:AH10)&gt;0,SUM(AH10:AH10),""),"")</f>
        <v/>
      </c>
      <c r="AL10" s="34"/>
      <c r="AM10" s="53">
        <v>2</v>
      </c>
      <c r="AN10" s="54" t="str">
        <f t="shared" si="5"/>
        <v>Aldershot Farnham &amp; District AC</v>
      </c>
      <c r="AO10" s="55">
        <f t="shared" si="6"/>
        <v>4.0000629999999999</v>
      </c>
      <c r="AP10" s="56"/>
      <c r="AQ10" s="54" t="str">
        <f t="shared" si="7"/>
        <v>Basingstoke &amp; Mid Hants AC</v>
      </c>
      <c r="AR10" s="55">
        <f t="shared" si="8"/>
        <v>19.000285999999999</v>
      </c>
      <c r="AS10" s="57"/>
      <c r="AT10" s="54" t="str">
        <f t="shared" si="9"/>
        <v>Camberley &amp; District AC</v>
      </c>
      <c r="AU10" s="55">
        <f t="shared" si="10"/>
        <v>40.000432000000004</v>
      </c>
      <c r="AV10" s="57"/>
      <c r="AW10" s="54" t="str">
        <f t="shared" si="11"/>
        <v>Camberley &amp; District AC</v>
      </c>
      <c r="AX10" s="55">
        <f t="shared" si="12"/>
        <v>62.000452000000003</v>
      </c>
      <c r="AY10" s="57"/>
      <c r="AZ10" s="54" t="str">
        <f t="shared" si="13"/>
        <v>Camberley &amp; District AC</v>
      </c>
      <c r="BA10" s="55">
        <f t="shared" si="14"/>
        <v>94.000454000000005</v>
      </c>
      <c r="BB10" s="57"/>
      <c r="BC10" s="54" t="str">
        <f t="shared" si="15"/>
        <v>Camberley &amp; District AC</v>
      </c>
      <c r="BD10" s="55">
        <f t="shared" si="16"/>
        <v>129.000441</v>
      </c>
    </row>
    <row r="11" spans="1:56" x14ac:dyDescent="0.2">
      <c r="A11" s="3">
        <v>3</v>
      </c>
      <c r="B11" s="19">
        <v>332</v>
      </c>
      <c r="C11" s="16" t="str">
        <f t="shared" si="0"/>
        <v>OLIVER  RICE</v>
      </c>
      <c r="D11" s="16" t="str">
        <f t="shared" si="1"/>
        <v>Bracknell AC</v>
      </c>
      <c r="E11" s="20" t="str">
        <f t="shared" si="2"/>
        <v>M</v>
      </c>
      <c r="F11" s="20" t="str">
        <f t="shared" si="3"/>
        <v>U11</v>
      </c>
      <c r="G11" s="16" t="str">
        <f t="shared" si="17"/>
        <v>Bracknell AC</v>
      </c>
      <c r="H11" s="17"/>
      <c r="I11" s="18">
        <v>41</v>
      </c>
      <c r="J11" s="36" t="str">
        <f t="shared" si="4"/>
        <v/>
      </c>
      <c r="K11" s="21">
        <f>COUNTIF(D$9:D11,D11)</f>
        <v>3</v>
      </c>
      <c r="L11" s="21">
        <f>COUNTIF(G$9:G11,G11)</f>
        <v>3</v>
      </c>
      <c r="M11" s="16">
        <f>SUMIF(G$9:G11,G11,A$9:A11)</f>
        <v>6</v>
      </c>
      <c r="N11" s="16" t="str">
        <f t="shared" si="18"/>
        <v/>
      </c>
      <c r="O11" s="16" t="str">
        <f t="shared" si="19"/>
        <v/>
      </c>
      <c r="P11" s="16" t="str">
        <f t="shared" si="20"/>
        <v/>
      </c>
      <c r="Q11" s="34" t="str">
        <f t="shared" si="21"/>
        <v/>
      </c>
      <c r="R11" s="16" t="str">
        <f t="shared" si="22"/>
        <v/>
      </c>
      <c r="S11" s="16" t="str">
        <f t="shared" si="23"/>
        <v/>
      </c>
      <c r="T11" s="16" t="str">
        <f t="shared" si="24"/>
        <v/>
      </c>
      <c r="U11" s="34" t="str">
        <f t="shared" si="25"/>
        <v/>
      </c>
      <c r="V11" s="16">
        <f t="shared" si="26"/>
        <v>6.0003320000000002</v>
      </c>
      <c r="W11" s="16">
        <f t="shared" si="27"/>
        <v>1</v>
      </c>
      <c r="X11" s="16" t="str">
        <f t="shared" si="28"/>
        <v>Bracknell AC</v>
      </c>
      <c r="Y11" s="34">
        <f t="shared" si="29"/>
        <v>6.0003320000000002</v>
      </c>
      <c r="Z11" s="16" t="str">
        <f t="shared" si="30"/>
        <v/>
      </c>
      <c r="AA11" s="16" t="str">
        <f t="shared" si="31"/>
        <v/>
      </c>
      <c r="AB11" s="16" t="str">
        <f t="shared" si="32"/>
        <v/>
      </c>
      <c r="AC11" s="34" t="str">
        <f t="shared" si="33"/>
        <v/>
      </c>
      <c r="AD11" s="16" t="str">
        <f t="shared" si="34"/>
        <v/>
      </c>
      <c r="AE11" s="16" t="str">
        <f t="shared" si="35"/>
        <v/>
      </c>
      <c r="AF11" s="16" t="str">
        <f t="shared" si="36"/>
        <v/>
      </c>
      <c r="AG11" s="34" t="str">
        <f t="shared" si="37"/>
        <v/>
      </c>
      <c r="AH11" s="16" t="str">
        <f t="shared" si="38"/>
        <v/>
      </c>
      <c r="AI11" s="16" t="str">
        <f t="shared" si="39"/>
        <v/>
      </c>
      <c r="AJ11" s="16" t="str">
        <f t="shared" si="40"/>
        <v/>
      </c>
      <c r="AK11" s="34" t="str">
        <f t="shared" si="41"/>
        <v/>
      </c>
      <c r="AL11" s="34"/>
      <c r="AM11" s="53">
        <v>3</v>
      </c>
      <c r="AN11" s="54" t="str">
        <f t="shared" si="5"/>
        <v>Guildford &amp; Godalming AC</v>
      </c>
      <c r="AO11" s="55">
        <f t="shared" si="6"/>
        <v>5.000731</v>
      </c>
      <c r="AP11" s="56"/>
      <c r="AQ11" s="54" t="str">
        <f t="shared" si="7"/>
        <v>Camberley &amp; District AC</v>
      </c>
      <c r="AR11" s="55">
        <f t="shared" si="8"/>
        <v>24.000425</v>
      </c>
      <c r="AS11" s="57"/>
      <c r="AT11" s="54" t="str">
        <f t="shared" si="9"/>
        <v>Basingstoke &amp; Mid Hants AC</v>
      </c>
      <c r="AU11" s="55">
        <f t="shared" si="10"/>
        <v>43.000221000000003</v>
      </c>
      <c r="AV11" s="57"/>
      <c r="AW11" s="54" t="str">
        <f t="shared" si="11"/>
        <v>Young Athletes Club</v>
      </c>
      <c r="AX11" s="55">
        <f t="shared" si="12"/>
        <v>65.000973000000002</v>
      </c>
      <c r="AY11" s="57"/>
      <c r="AZ11" s="54" t="str">
        <f t="shared" si="13"/>
        <v>Basingstoke &amp; Mid Hants AC</v>
      </c>
      <c r="BA11" s="55">
        <f t="shared" si="14"/>
        <v>99.000264999999999</v>
      </c>
      <c r="BB11" s="57"/>
      <c r="BC11" s="54" t="str">
        <f t="shared" si="15"/>
        <v>Basingstoke &amp; Mid Hants AC</v>
      </c>
      <c r="BD11" s="55">
        <f t="shared" si="16"/>
        <v>140.00021799999999</v>
      </c>
    </row>
    <row r="12" spans="1:56" x14ac:dyDescent="0.2">
      <c r="A12" s="3">
        <v>4</v>
      </c>
      <c r="B12" s="19">
        <v>63</v>
      </c>
      <c r="C12" s="16" t="str">
        <f t="shared" si="0"/>
        <v>Stanley Jones</v>
      </c>
      <c r="D12" s="16" t="str">
        <f t="shared" si="1"/>
        <v>Aldershot Farnham &amp; District AC</v>
      </c>
      <c r="E12" s="20" t="str">
        <f t="shared" si="2"/>
        <v>M</v>
      </c>
      <c r="F12" s="20" t="str">
        <f t="shared" si="3"/>
        <v>U11</v>
      </c>
      <c r="G12" s="16" t="str">
        <f t="shared" si="17"/>
        <v>Aldershot Farnham &amp; District AC</v>
      </c>
      <c r="H12" s="17"/>
      <c r="I12" s="18">
        <v>45</v>
      </c>
      <c r="J12" s="36" t="str">
        <f t="shared" si="4"/>
        <v/>
      </c>
      <c r="K12" s="21">
        <f>COUNTIF(D$9:D12,D12)</f>
        <v>1</v>
      </c>
      <c r="L12" s="21">
        <f>COUNTIF(G$9:G12,G12)</f>
        <v>1</v>
      </c>
      <c r="M12" s="16">
        <f>SUMIF(G$9:G12,G12,A$9:A12)</f>
        <v>4</v>
      </c>
      <c r="N12" s="16">
        <f t="shared" si="18"/>
        <v>4.0000629999999999</v>
      </c>
      <c r="O12" s="16">
        <f t="shared" si="19"/>
        <v>2</v>
      </c>
      <c r="P12" s="16" t="str">
        <f t="shared" si="20"/>
        <v>Aldershot Farnham &amp; District AC</v>
      </c>
      <c r="Q12" s="34">
        <f t="shared" si="21"/>
        <v>4.0000629999999999</v>
      </c>
      <c r="R12" s="16" t="str">
        <f t="shared" si="22"/>
        <v/>
      </c>
      <c r="S12" s="16" t="str">
        <f t="shared" si="23"/>
        <v/>
      </c>
      <c r="T12" s="16" t="str">
        <f t="shared" si="24"/>
        <v/>
      </c>
      <c r="U12" s="34" t="str">
        <f t="shared" si="25"/>
        <v/>
      </c>
      <c r="V12" s="16" t="str">
        <f t="shared" si="26"/>
        <v/>
      </c>
      <c r="W12" s="16" t="str">
        <f t="shared" si="27"/>
        <v/>
      </c>
      <c r="X12" s="16" t="str">
        <f t="shared" si="28"/>
        <v/>
      </c>
      <c r="Y12" s="34" t="str">
        <f t="shared" si="29"/>
        <v/>
      </c>
      <c r="Z12" s="16" t="str">
        <f t="shared" si="30"/>
        <v/>
      </c>
      <c r="AA12" s="16" t="str">
        <f t="shared" si="31"/>
        <v/>
      </c>
      <c r="AB12" s="16" t="str">
        <f t="shared" si="32"/>
        <v/>
      </c>
      <c r="AC12" s="34" t="str">
        <f t="shared" si="33"/>
        <v/>
      </c>
      <c r="AD12" s="16" t="str">
        <f t="shared" si="34"/>
        <v/>
      </c>
      <c r="AE12" s="16" t="str">
        <f t="shared" si="35"/>
        <v/>
      </c>
      <c r="AF12" s="16" t="str">
        <f t="shared" si="36"/>
        <v/>
      </c>
      <c r="AG12" s="34" t="str">
        <f t="shared" si="37"/>
        <v/>
      </c>
      <c r="AH12" s="16" t="str">
        <f t="shared" si="38"/>
        <v/>
      </c>
      <c r="AI12" s="16" t="str">
        <f t="shared" si="39"/>
        <v/>
      </c>
      <c r="AJ12" s="16" t="str">
        <f t="shared" si="40"/>
        <v/>
      </c>
      <c r="AK12" s="34" t="str">
        <f t="shared" si="41"/>
        <v/>
      </c>
      <c r="AL12" s="34"/>
      <c r="AM12" s="53">
        <v>4</v>
      </c>
      <c r="AN12" s="54" t="str">
        <f t="shared" si="5"/>
        <v>Crawley Ridge School</v>
      </c>
      <c r="AO12" s="55">
        <f t="shared" si="6"/>
        <v>6.000521</v>
      </c>
      <c r="AP12" s="56"/>
      <c r="AQ12" s="54" t="str">
        <f t="shared" si="7"/>
        <v>Young Athletes Club</v>
      </c>
      <c r="AR12" s="55">
        <f t="shared" si="8"/>
        <v>25.000969999999999</v>
      </c>
      <c r="AS12" s="57"/>
      <c r="AT12" s="54" t="str">
        <f t="shared" si="9"/>
        <v>Young Athletes Club</v>
      </c>
      <c r="AU12" s="55">
        <f t="shared" si="10"/>
        <v>44.000990999999999</v>
      </c>
      <c r="AV12" s="57"/>
      <c r="AW12" s="54" t="str">
        <f t="shared" si="11"/>
        <v>Basingstoke &amp; Mid Hants AC</v>
      </c>
      <c r="AX12" s="55">
        <f t="shared" si="12"/>
        <v>70.000224000000003</v>
      </c>
      <c r="AY12" s="57"/>
      <c r="AZ12" s="54" t="str">
        <f t="shared" si="13"/>
        <v>Young Athletes Club</v>
      </c>
      <c r="BA12" s="55">
        <f t="shared" si="14"/>
        <v>101.000972</v>
      </c>
      <c r="BB12" s="57"/>
      <c r="BC12" s="54" t="str">
        <f t="shared" si="15"/>
        <v>Young Athletes Club</v>
      </c>
      <c r="BD12" s="55">
        <f t="shared" si="16"/>
        <v>145.00098499999999</v>
      </c>
    </row>
    <row r="13" spans="1:56" x14ac:dyDescent="0.2">
      <c r="A13" s="3">
        <v>5</v>
      </c>
      <c r="B13" s="19">
        <v>731</v>
      </c>
      <c r="C13" s="16" t="str">
        <f t="shared" si="0"/>
        <v>HENRY MCDONALD</v>
      </c>
      <c r="D13" s="16" t="str">
        <f t="shared" si="1"/>
        <v>Guildford &amp; Godalming AC</v>
      </c>
      <c r="E13" s="20" t="str">
        <f t="shared" si="2"/>
        <v>M</v>
      </c>
      <c r="F13" s="20" t="str">
        <f t="shared" si="3"/>
        <v>U11</v>
      </c>
      <c r="G13" s="16" t="str">
        <f t="shared" si="17"/>
        <v>Guildford &amp; Godalming AC</v>
      </c>
      <c r="H13" s="17"/>
      <c r="I13" s="18">
        <v>47</v>
      </c>
      <c r="J13" s="36" t="str">
        <f t="shared" si="4"/>
        <v/>
      </c>
      <c r="K13" s="21">
        <f>COUNTIF(D$9:D13,D13)</f>
        <v>1</v>
      </c>
      <c r="L13" s="21">
        <f>COUNTIF(G$9:G13,G13)</f>
        <v>1</v>
      </c>
      <c r="M13" s="16">
        <f>SUMIF(G$9:G13,G13,A$9:A13)</f>
        <v>5</v>
      </c>
      <c r="N13" s="16">
        <f t="shared" si="18"/>
        <v>5.000731</v>
      </c>
      <c r="O13" s="16">
        <f t="shared" si="19"/>
        <v>3</v>
      </c>
      <c r="P13" s="16" t="str">
        <f t="shared" si="20"/>
        <v>Guildford &amp; Godalming AC</v>
      </c>
      <c r="Q13" s="34">
        <f t="shared" si="21"/>
        <v>5.000731</v>
      </c>
      <c r="R13" s="16" t="str">
        <f t="shared" si="22"/>
        <v/>
      </c>
      <c r="S13" s="16" t="str">
        <f t="shared" si="23"/>
        <v/>
      </c>
      <c r="T13" s="16" t="str">
        <f t="shared" si="24"/>
        <v/>
      </c>
      <c r="U13" s="34" t="str">
        <f t="shared" si="25"/>
        <v/>
      </c>
      <c r="V13" s="16" t="str">
        <f t="shared" si="26"/>
        <v/>
      </c>
      <c r="W13" s="16" t="str">
        <f t="shared" si="27"/>
        <v/>
      </c>
      <c r="X13" s="16" t="str">
        <f t="shared" si="28"/>
        <v/>
      </c>
      <c r="Y13" s="34" t="str">
        <f t="shared" si="29"/>
        <v/>
      </c>
      <c r="Z13" s="16" t="str">
        <f t="shared" si="30"/>
        <v/>
      </c>
      <c r="AA13" s="16" t="str">
        <f t="shared" si="31"/>
        <v/>
      </c>
      <c r="AB13" s="16" t="str">
        <f t="shared" si="32"/>
        <v/>
      </c>
      <c r="AC13" s="34" t="str">
        <f t="shared" si="33"/>
        <v/>
      </c>
      <c r="AD13" s="16" t="str">
        <f t="shared" si="34"/>
        <v/>
      </c>
      <c r="AE13" s="16" t="str">
        <f t="shared" si="35"/>
        <v/>
      </c>
      <c r="AF13" s="16" t="str">
        <f t="shared" si="36"/>
        <v/>
      </c>
      <c r="AG13" s="34" t="str">
        <f t="shared" si="37"/>
        <v/>
      </c>
      <c r="AH13" s="16" t="str">
        <f t="shared" si="38"/>
        <v/>
      </c>
      <c r="AI13" s="16" t="str">
        <f t="shared" si="39"/>
        <v/>
      </c>
      <c r="AJ13" s="16" t="str">
        <f t="shared" si="40"/>
        <v/>
      </c>
      <c r="AK13" s="34" t="str">
        <f t="shared" si="41"/>
        <v/>
      </c>
      <c r="AL13" s="34"/>
      <c r="AM13" s="53">
        <v>5</v>
      </c>
      <c r="AN13" s="54" t="str">
        <f t="shared" si="5"/>
        <v>Basingstoke &amp; Mid Hants AC</v>
      </c>
      <c r="AO13" s="55">
        <f t="shared" si="6"/>
        <v>7.0002700000000004</v>
      </c>
      <c r="AP13" s="56"/>
      <c r="AQ13" s="54" t="str">
        <f t="shared" si="7"/>
        <v>Aldershot Farnham &amp; District AC</v>
      </c>
      <c r="AR13" s="55">
        <f t="shared" si="8"/>
        <v>34.000065999999997</v>
      </c>
      <c r="AS13" s="57"/>
      <c r="AT13" s="54" t="str">
        <f t="shared" si="9"/>
        <v>Aldershot Farnham &amp; District AC</v>
      </c>
      <c r="AU13" s="55">
        <f t="shared" si="10"/>
        <v>65.000074999999995</v>
      </c>
      <c r="AV13" s="57"/>
      <c r="AW13" s="54" t="str">
        <f t="shared" si="11"/>
        <v>Aldershot Farnham &amp; District AC</v>
      </c>
      <c r="AX13" s="55">
        <f t="shared" si="12"/>
        <v>99.000091999999995</v>
      </c>
      <c r="AY13" s="57"/>
      <c r="AZ13" s="54" t="str">
        <f t="shared" si="13"/>
        <v>Aldershot Farnham &amp; District AC</v>
      </c>
      <c r="BA13" s="55">
        <f t="shared" si="14"/>
        <v>136.00006500000001</v>
      </c>
      <c r="BB13" s="57"/>
      <c r="BC13" s="54" t="str">
        <f t="shared" si="15"/>
        <v>Aldershot Farnham &amp; District AC</v>
      </c>
      <c r="BD13" s="55">
        <f t="shared" si="16"/>
        <v>175.00006200000001</v>
      </c>
    </row>
    <row r="14" spans="1:56" x14ac:dyDescent="0.2">
      <c r="A14" s="3">
        <v>6</v>
      </c>
      <c r="B14" s="19">
        <v>521</v>
      </c>
      <c r="C14" s="16" t="str">
        <f t="shared" si="0"/>
        <v>OSCAR  WATKIN</v>
      </c>
      <c r="D14" s="16" t="str">
        <f t="shared" si="1"/>
        <v>Crawley Ridge School</v>
      </c>
      <c r="E14" s="20" t="str">
        <f t="shared" si="2"/>
        <v>M</v>
      </c>
      <c r="F14" s="20" t="str">
        <f t="shared" si="3"/>
        <v>U11</v>
      </c>
      <c r="G14" s="16" t="str">
        <f t="shared" si="17"/>
        <v>Crawley Ridge School</v>
      </c>
      <c r="H14" s="17"/>
      <c r="I14" s="18">
        <v>50</v>
      </c>
      <c r="J14" s="36" t="str">
        <f t="shared" si="4"/>
        <v/>
      </c>
      <c r="K14" s="21">
        <f>COUNTIF(D$9:D14,D14)</f>
        <v>1</v>
      </c>
      <c r="L14" s="21">
        <f>COUNTIF(G$9:G14,G14)</f>
        <v>1</v>
      </c>
      <c r="M14" s="16">
        <f>SUMIF(G$9:G14,G14,A$9:A14)</f>
        <v>6</v>
      </c>
      <c r="N14" s="16">
        <f t="shared" si="18"/>
        <v>6.000521</v>
      </c>
      <c r="O14" s="16">
        <f t="shared" si="19"/>
        <v>4</v>
      </c>
      <c r="P14" s="16" t="str">
        <f t="shared" si="20"/>
        <v>Crawley Ridge School</v>
      </c>
      <c r="Q14" s="34">
        <f t="shared" si="21"/>
        <v>6.000521</v>
      </c>
      <c r="R14" s="16" t="str">
        <f t="shared" si="22"/>
        <v/>
      </c>
      <c r="S14" s="16" t="str">
        <f t="shared" si="23"/>
        <v/>
      </c>
      <c r="T14" s="16" t="str">
        <f t="shared" si="24"/>
        <v/>
      </c>
      <c r="U14" s="34" t="str">
        <f t="shared" si="25"/>
        <v/>
      </c>
      <c r="V14" s="16" t="str">
        <f t="shared" si="26"/>
        <v/>
      </c>
      <c r="W14" s="16" t="str">
        <f t="shared" si="27"/>
        <v/>
      </c>
      <c r="X14" s="16" t="str">
        <f t="shared" si="28"/>
        <v/>
      </c>
      <c r="Y14" s="34" t="str">
        <f t="shared" si="29"/>
        <v/>
      </c>
      <c r="Z14" s="16" t="str">
        <f t="shared" si="30"/>
        <v/>
      </c>
      <c r="AA14" s="16" t="str">
        <f t="shared" si="31"/>
        <v/>
      </c>
      <c r="AB14" s="16" t="str">
        <f t="shared" si="32"/>
        <v/>
      </c>
      <c r="AC14" s="34" t="str">
        <f t="shared" si="33"/>
        <v/>
      </c>
      <c r="AD14" s="16" t="str">
        <f t="shared" si="34"/>
        <v/>
      </c>
      <c r="AE14" s="16" t="str">
        <f t="shared" si="35"/>
        <v/>
      </c>
      <c r="AF14" s="16" t="str">
        <f t="shared" si="36"/>
        <v/>
      </c>
      <c r="AG14" s="34" t="str">
        <f t="shared" si="37"/>
        <v/>
      </c>
      <c r="AH14" s="16" t="str">
        <f t="shared" si="38"/>
        <v/>
      </c>
      <c r="AI14" s="16" t="str">
        <f t="shared" si="39"/>
        <v/>
      </c>
      <c r="AJ14" s="16" t="str">
        <f t="shared" si="40"/>
        <v/>
      </c>
      <c r="AK14" s="34" t="str">
        <f t="shared" si="41"/>
        <v/>
      </c>
      <c r="AL14" s="34"/>
      <c r="AM14" s="53">
        <v>6</v>
      </c>
      <c r="AN14" s="54" t="str">
        <f t="shared" si="5"/>
        <v>Camberley &amp; District AC</v>
      </c>
      <c r="AO14" s="55">
        <f t="shared" si="6"/>
        <v>9.0004430000000006</v>
      </c>
      <c r="AP14" s="56"/>
      <c r="AQ14" s="54" t="str">
        <f t="shared" si="7"/>
        <v>Fleet &amp; Crookham AC</v>
      </c>
      <c r="AR14" s="55">
        <f t="shared" si="8"/>
        <v>38.000563</v>
      </c>
      <c r="AS14" s="57"/>
      <c r="AT14" s="54" t="str">
        <f t="shared" si="9"/>
        <v>Fleet &amp; Crookham AC</v>
      </c>
      <c r="AU14" s="55">
        <f t="shared" si="10"/>
        <v>78.000585000000001</v>
      </c>
      <c r="AV14" s="57"/>
      <c r="AW14" s="54" t="str">
        <f t="shared" si="11"/>
        <v>Fleet &amp; Crookham AC</v>
      </c>
      <c r="AX14" s="55">
        <f t="shared" si="12"/>
        <v>148.00055800000001</v>
      </c>
      <c r="AY14" s="57"/>
      <c r="AZ14" s="54" t="str">
        <f t="shared" si="13"/>
        <v>Haslemere Border &amp; Waverley AC</v>
      </c>
      <c r="BA14" s="55">
        <f t="shared" si="14"/>
        <v>210.00081299999999</v>
      </c>
      <c r="BB14" s="57"/>
      <c r="BC14" s="54" t="str">
        <f t="shared" si="15"/>
        <v>Haslemere Border &amp; Waverley AC</v>
      </c>
      <c r="BD14" s="55">
        <f t="shared" si="16"/>
        <v>261.00077800000003</v>
      </c>
    </row>
    <row r="15" spans="1:56" x14ac:dyDescent="0.2">
      <c r="A15" s="3">
        <v>7</v>
      </c>
      <c r="B15" s="19">
        <v>270</v>
      </c>
      <c r="C15" s="16" t="str">
        <f t="shared" si="0"/>
        <v>Jamie  Martin</v>
      </c>
      <c r="D15" s="16" t="str">
        <f t="shared" si="1"/>
        <v>Basingstoke &amp; Mid Hants AC</v>
      </c>
      <c r="E15" s="20" t="str">
        <f t="shared" si="2"/>
        <v>M</v>
      </c>
      <c r="F15" s="20" t="str">
        <f t="shared" si="3"/>
        <v>U11B</v>
      </c>
      <c r="G15" s="16" t="str">
        <f t="shared" si="17"/>
        <v>Basingstoke &amp; Mid Hants AC</v>
      </c>
      <c r="H15" s="17"/>
      <c r="I15" s="18">
        <v>54</v>
      </c>
      <c r="J15" s="36" t="str">
        <f t="shared" si="4"/>
        <v/>
      </c>
      <c r="K15" s="21">
        <f>COUNTIF(D$9:D15,D15)</f>
        <v>1</v>
      </c>
      <c r="L15" s="21">
        <f>COUNTIF(G$9:G15,G15)</f>
        <v>1</v>
      </c>
      <c r="M15" s="16">
        <f>SUMIF(G$9:G15,G15,A$9:A15)</f>
        <v>7</v>
      </c>
      <c r="N15" s="16">
        <f t="shared" si="18"/>
        <v>7.0002700000000004</v>
      </c>
      <c r="O15" s="16">
        <f t="shared" si="19"/>
        <v>5</v>
      </c>
      <c r="P15" s="16" t="str">
        <f t="shared" si="20"/>
        <v>Basingstoke &amp; Mid Hants AC</v>
      </c>
      <c r="Q15" s="34">
        <f t="shared" si="21"/>
        <v>7.0002700000000004</v>
      </c>
      <c r="R15" s="16" t="str">
        <f t="shared" si="22"/>
        <v/>
      </c>
      <c r="S15" s="16" t="str">
        <f t="shared" si="23"/>
        <v/>
      </c>
      <c r="T15" s="16" t="str">
        <f t="shared" si="24"/>
        <v/>
      </c>
      <c r="U15" s="34" t="str">
        <f t="shared" si="25"/>
        <v/>
      </c>
      <c r="V15" s="16" t="str">
        <f t="shared" si="26"/>
        <v/>
      </c>
      <c r="W15" s="16" t="str">
        <f t="shared" si="27"/>
        <v/>
      </c>
      <c r="X15" s="16" t="str">
        <f t="shared" si="28"/>
        <v/>
      </c>
      <c r="Y15" s="34" t="str">
        <f t="shared" si="29"/>
        <v/>
      </c>
      <c r="Z15" s="16" t="str">
        <f t="shared" si="30"/>
        <v/>
      </c>
      <c r="AA15" s="16" t="str">
        <f t="shared" si="31"/>
        <v/>
      </c>
      <c r="AB15" s="16" t="str">
        <f t="shared" si="32"/>
        <v/>
      </c>
      <c r="AC15" s="34" t="str">
        <f t="shared" si="33"/>
        <v/>
      </c>
      <c r="AD15" s="16" t="str">
        <f t="shared" si="34"/>
        <v/>
      </c>
      <c r="AE15" s="16" t="str">
        <f t="shared" si="35"/>
        <v/>
      </c>
      <c r="AF15" s="16" t="str">
        <f t="shared" si="36"/>
        <v/>
      </c>
      <c r="AG15" s="34" t="str">
        <f t="shared" si="37"/>
        <v/>
      </c>
      <c r="AH15" s="16" t="str">
        <f t="shared" si="38"/>
        <v/>
      </c>
      <c r="AI15" s="16" t="str">
        <f t="shared" si="39"/>
        <v/>
      </c>
      <c r="AJ15" s="16" t="str">
        <f t="shared" si="40"/>
        <v/>
      </c>
      <c r="AK15" s="34" t="str">
        <f t="shared" si="41"/>
        <v/>
      </c>
      <c r="AL15" s="34"/>
      <c r="AM15" s="53">
        <v>7</v>
      </c>
      <c r="AN15" s="54" t="str">
        <f t="shared" si="5"/>
        <v>Woking AC</v>
      </c>
      <c r="AO15" s="55">
        <f t="shared" si="6"/>
        <v>10.000833</v>
      </c>
      <c r="AP15" s="56"/>
      <c r="AQ15" s="54" t="str">
        <f t="shared" si="7"/>
        <v>Andover AC</v>
      </c>
      <c r="AR15" s="55">
        <f t="shared" si="8"/>
        <v>40.000148000000003</v>
      </c>
      <c r="AS15" s="57"/>
      <c r="AT15" s="54" t="str">
        <f t="shared" si="9"/>
        <v>Woking AC</v>
      </c>
      <c r="AU15" s="55">
        <f t="shared" si="10"/>
        <v>106.000843</v>
      </c>
      <c r="AV15" s="57"/>
      <c r="AW15" s="54" t="str">
        <f t="shared" si="11"/>
        <v>Haslemere Border &amp; Waverley AC</v>
      </c>
      <c r="AX15" s="55">
        <f t="shared" si="12"/>
        <v>160.000777</v>
      </c>
      <c r="AY15" s="57"/>
      <c r="AZ15" s="54" t="str">
        <f t="shared" si="13"/>
        <v/>
      </c>
      <c r="BA15" s="55" t="str">
        <f t="shared" si="14"/>
        <v/>
      </c>
      <c r="BB15" s="57"/>
      <c r="BC15" s="54" t="str">
        <f t="shared" si="15"/>
        <v/>
      </c>
      <c r="BD15" s="55" t="str">
        <f t="shared" si="16"/>
        <v/>
      </c>
    </row>
    <row r="16" spans="1:56" x14ac:dyDescent="0.2">
      <c r="A16" s="3">
        <v>8</v>
      </c>
      <c r="B16" s="19">
        <v>327</v>
      </c>
      <c r="C16" s="16" t="str">
        <f t="shared" si="0"/>
        <v>DYLAN  ACKROYD</v>
      </c>
      <c r="D16" s="16" t="str">
        <f t="shared" si="1"/>
        <v>Bracknell AC</v>
      </c>
      <c r="E16" s="20" t="str">
        <f t="shared" si="2"/>
        <v>M</v>
      </c>
      <c r="F16" s="20" t="str">
        <f t="shared" si="3"/>
        <v>U11</v>
      </c>
      <c r="G16" s="16" t="str">
        <f t="shared" si="17"/>
        <v>Bracknell AC</v>
      </c>
      <c r="H16" s="17"/>
      <c r="I16" s="18">
        <v>58</v>
      </c>
      <c r="J16" s="36" t="str">
        <f t="shared" si="4"/>
        <v/>
      </c>
      <c r="K16" s="21">
        <f>COUNTIF(D$9:D16,D16)</f>
        <v>4</v>
      </c>
      <c r="L16" s="21">
        <f>COUNTIF(G$9:G16,G16)</f>
        <v>4</v>
      </c>
      <c r="M16" s="16">
        <f>SUMIF(G$9:G16,G16,A$9:A16)</f>
        <v>14</v>
      </c>
      <c r="N16" s="16" t="str">
        <f t="shared" si="18"/>
        <v/>
      </c>
      <c r="O16" s="16" t="str">
        <f t="shared" si="19"/>
        <v/>
      </c>
      <c r="P16" s="16" t="str">
        <f t="shared" si="20"/>
        <v/>
      </c>
      <c r="Q16" s="34" t="str">
        <f t="shared" si="21"/>
        <v/>
      </c>
      <c r="R16" s="16" t="str">
        <f t="shared" si="22"/>
        <v/>
      </c>
      <c r="S16" s="16" t="str">
        <f t="shared" si="23"/>
        <v/>
      </c>
      <c r="T16" s="16" t="str">
        <f t="shared" si="24"/>
        <v/>
      </c>
      <c r="U16" s="34" t="str">
        <f t="shared" si="25"/>
        <v/>
      </c>
      <c r="V16" s="16" t="str">
        <f t="shared" si="26"/>
        <v/>
      </c>
      <c r="W16" s="16" t="str">
        <f t="shared" si="27"/>
        <v/>
      </c>
      <c r="X16" s="16" t="str">
        <f t="shared" si="28"/>
        <v/>
      </c>
      <c r="Y16" s="34" t="str">
        <f t="shared" si="29"/>
        <v/>
      </c>
      <c r="Z16" s="16">
        <f t="shared" si="30"/>
        <v>14.000327</v>
      </c>
      <c r="AA16" s="16">
        <f t="shared" si="31"/>
        <v>1</v>
      </c>
      <c r="AB16" s="16" t="str">
        <f t="shared" si="32"/>
        <v>Bracknell AC</v>
      </c>
      <c r="AC16" s="34">
        <f t="shared" si="33"/>
        <v>14.000327</v>
      </c>
      <c r="AD16" s="16" t="str">
        <f t="shared" si="34"/>
        <v/>
      </c>
      <c r="AE16" s="16" t="str">
        <f t="shared" si="35"/>
        <v/>
      </c>
      <c r="AF16" s="16" t="str">
        <f t="shared" si="36"/>
        <v/>
      </c>
      <c r="AG16" s="34" t="str">
        <f t="shared" si="37"/>
        <v/>
      </c>
      <c r="AH16" s="16" t="str">
        <f t="shared" si="38"/>
        <v/>
      </c>
      <c r="AI16" s="16" t="str">
        <f t="shared" si="39"/>
        <v/>
      </c>
      <c r="AJ16" s="16" t="str">
        <f t="shared" si="40"/>
        <v/>
      </c>
      <c r="AK16" s="34" t="str">
        <f t="shared" si="41"/>
        <v/>
      </c>
      <c r="AL16" s="34"/>
      <c r="AM16" s="53">
        <v>8</v>
      </c>
      <c r="AN16" s="54" t="str">
        <f t="shared" si="5"/>
        <v>Young Athletes Club</v>
      </c>
      <c r="AO16" s="55">
        <f t="shared" si="6"/>
        <v>11.000971</v>
      </c>
      <c r="AP16" s="56"/>
      <c r="AQ16" s="54" t="str">
        <f t="shared" si="7"/>
        <v>Woking AC</v>
      </c>
      <c r="AR16" s="55">
        <f t="shared" si="8"/>
        <v>43.000836</v>
      </c>
      <c r="AS16" s="57"/>
      <c r="AT16" s="54" t="str">
        <f t="shared" si="9"/>
        <v>Haslemere Border &amp; Waverley AC</v>
      </c>
      <c r="AU16" s="55">
        <f t="shared" si="10"/>
        <v>112.000772</v>
      </c>
      <c r="AV16" s="57"/>
      <c r="AW16" s="54" t="str">
        <f t="shared" si="11"/>
        <v/>
      </c>
      <c r="AX16" s="55" t="str">
        <f t="shared" si="12"/>
        <v/>
      </c>
      <c r="AY16" s="57"/>
      <c r="AZ16" s="54" t="str">
        <f t="shared" si="13"/>
        <v/>
      </c>
      <c r="BA16" s="55" t="str">
        <f t="shared" si="14"/>
        <v/>
      </c>
      <c r="BB16" s="57"/>
      <c r="BC16" s="54" t="str">
        <f t="shared" si="15"/>
        <v/>
      </c>
      <c r="BD16" s="55" t="str">
        <f t="shared" si="16"/>
        <v/>
      </c>
    </row>
    <row r="17" spans="1:56" x14ac:dyDescent="0.2">
      <c r="A17" s="3">
        <v>9</v>
      </c>
      <c r="B17" s="19">
        <v>443</v>
      </c>
      <c r="C17" s="16" t="str">
        <f t="shared" si="0"/>
        <v>James Dargan</v>
      </c>
      <c r="D17" s="16" t="str">
        <f t="shared" si="1"/>
        <v>Camberley &amp; District AC</v>
      </c>
      <c r="E17" s="20" t="str">
        <f t="shared" si="2"/>
        <v>M</v>
      </c>
      <c r="F17" s="20" t="str">
        <f t="shared" si="3"/>
        <v>Under 11</v>
      </c>
      <c r="G17" s="16" t="str">
        <f t="shared" si="17"/>
        <v>Camberley &amp; District AC</v>
      </c>
      <c r="H17" s="17" t="s">
        <v>1090</v>
      </c>
      <c r="I17" s="18">
        <v>3</v>
      </c>
      <c r="J17" s="36" t="str">
        <f t="shared" si="4"/>
        <v/>
      </c>
      <c r="K17" s="21">
        <f>COUNTIF(D$9:D17,D17)</f>
        <v>1</v>
      </c>
      <c r="L17" s="21">
        <f>COUNTIF(G$9:G17,G17)</f>
        <v>1</v>
      </c>
      <c r="M17" s="16">
        <f>SUMIF(G$9:G17,G17,A$9:A17)</f>
        <v>9</v>
      </c>
      <c r="N17" s="16">
        <f t="shared" si="18"/>
        <v>9.0004430000000006</v>
      </c>
      <c r="O17" s="16">
        <f t="shared" si="19"/>
        <v>6</v>
      </c>
      <c r="P17" s="16" t="str">
        <f t="shared" si="20"/>
        <v>Camberley &amp; District AC</v>
      </c>
      <c r="Q17" s="34">
        <f t="shared" si="21"/>
        <v>9.0004430000000006</v>
      </c>
      <c r="R17" s="16" t="str">
        <f t="shared" si="22"/>
        <v/>
      </c>
      <c r="S17" s="16" t="str">
        <f t="shared" si="23"/>
        <v/>
      </c>
      <c r="T17" s="16" t="str">
        <f t="shared" si="24"/>
        <v/>
      </c>
      <c r="U17" s="34" t="str">
        <f t="shared" si="25"/>
        <v/>
      </c>
      <c r="V17" s="16" t="str">
        <f t="shared" si="26"/>
        <v/>
      </c>
      <c r="W17" s="16" t="str">
        <f t="shared" si="27"/>
        <v/>
      </c>
      <c r="X17" s="16" t="str">
        <f t="shared" si="28"/>
        <v/>
      </c>
      <c r="Y17" s="34" t="str">
        <f t="shared" si="29"/>
        <v/>
      </c>
      <c r="Z17" s="16" t="str">
        <f t="shared" si="30"/>
        <v/>
      </c>
      <c r="AA17" s="16" t="str">
        <f t="shared" si="31"/>
        <v/>
      </c>
      <c r="AB17" s="16" t="str">
        <f t="shared" si="32"/>
        <v/>
      </c>
      <c r="AC17" s="34" t="str">
        <f t="shared" si="33"/>
        <v/>
      </c>
      <c r="AD17" s="16" t="str">
        <f t="shared" si="34"/>
        <v/>
      </c>
      <c r="AE17" s="16" t="str">
        <f t="shared" si="35"/>
        <v/>
      </c>
      <c r="AF17" s="16" t="str">
        <f t="shared" si="36"/>
        <v/>
      </c>
      <c r="AG17" s="34" t="str">
        <f t="shared" si="37"/>
        <v/>
      </c>
      <c r="AH17" s="16" t="str">
        <f t="shared" si="38"/>
        <v/>
      </c>
      <c r="AI17" s="16" t="str">
        <f t="shared" si="39"/>
        <v/>
      </c>
      <c r="AJ17" s="16" t="str">
        <f t="shared" si="40"/>
        <v/>
      </c>
      <c r="AK17" s="34" t="str">
        <f t="shared" si="41"/>
        <v/>
      </c>
      <c r="AL17" s="34"/>
      <c r="AM17" s="53">
        <v>9</v>
      </c>
      <c r="AN17" s="54" t="str">
        <f t="shared" si="5"/>
        <v>Andover AC</v>
      </c>
      <c r="AO17" s="55">
        <f t="shared" si="6"/>
        <v>17.000142</v>
      </c>
      <c r="AP17" s="56"/>
      <c r="AQ17" s="54" t="str">
        <f t="shared" si="7"/>
        <v>Crawley Ridge School</v>
      </c>
      <c r="AR17" s="55">
        <f t="shared" si="8"/>
        <v>55.000525000000003</v>
      </c>
      <c r="AS17" s="57"/>
      <c r="AT17" s="54" t="str">
        <f t="shared" si="9"/>
        <v>Crawley Ridge School</v>
      </c>
      <c r="AU17" s="55">
        <f t="shared" si="10"/>
        <v>130.00052400000001</v>
      </c>
      <c r="AV17" s="57"/>
      <c r="AW17" s="54" t="str">
        <f t="shared" si="11"/>
        <v/>
      </c>
      <c r="AX17" s="55" t="str">
        <f t="shared" si="12"/>
        <v/>
      </c>
      <c r="AY17" s="57"/>
      <c r="AZ17" s="54" t="str">
        <f t="shared" si="13"/>
        <v/>
      </c>
      <c r="BA17" s="55" t="str">
        <f t="shared" si="14"/>
        <v/>
      </c>
      <c r="BB17" s="57"/>
      <c r="BC17" s="54" t="str">
        <f t="shared" si="15"/>
        <v/>
      </c>
      <c r="BD17" s="55" t="str">
        <f t="shared" si="16"/>
        <v/>
      </c>
    </row>
    <row r="18" spans="1:56" x14ac:dyDescent="0.2">
      <c r="A18" s="3">
        <v>10</v>
      </c>
      <c r="B18" s="19">
        <v>833</v>
      </c>
      <c r="C18" s="16" t="str">
        <f t="shared" si="0"/>
        <v>Martin  Sunderland</v>
      </c>
      <c r="D18" s="16" t="str">
        <f t="shared" si="1"/>
        <v>Woking AC</v>
      </c>
      <c r="E18" s="20" t="str">
        <f t="shared" si="2"/>
        <v>M</v>
      </c>
      <c r="F18" s="20" t="str">
        <f t="shared" si="3"/>
        <v>U11</v>
      </c>
      <c r="G18" s="16" t="str">
        <f t="shared" si="17"/>
        <v>Woking AC</v>
      </c>
      <c r="H18" s="17"/>
      <c r="I18" s="18">
        <v>13</v>
      </c>
      <c r="J18" s="36" t="str">
        <f t="shared" si="4"/>
        <v/>
      </c>
      <c r="K18" s="21">
        <f>COUNTIF(D$9:D18,D18)</f>
        <v>1</v>
      </c>
      <c r="L18" s="21">
        <f>COUNTIF(G$9:G18,G18)</f>
        <v>1</v>
      </c>
      <c r="M18" s="16">
        <f>SUMIF(G$9:G18,G18,A$9:A18)</f>
        <v>10</v>
      </c>
      <c r="N18" s="16">
        <f t="shared" si="18"/>
        <v>10.000833</v>
      </c>
      <c r="O18" s="16">
        <f t="shared" si="19"/>
        <v>7</v>
      </c>
      <c r="P18" s="16" t="str">
        <f t="shared" si="20"/>
        <v>Woking AC</v>
      </c>
      <c r="Q18" s="34">
        <f t="shared" si="21"/>
        <v>10.000833</v>
      </c>
      <c r="R18" s="16" t="str">
        <f t="shared" si="22"/>
        <v/>
      </c>
      <c r="S18" s="16" t="str">
        <f t="shared" si="23"/>
        <v/>
      </c>
      <c r="T18" s="16" t="str">
        <f t="shared" si="24"/>
        <v/>
      </c>
      <c r="U18" s="34" t="str">
        <f t="shared" si="25"/>
        <v/>
      </c>
      <c r="V18" s="16" t="str">
        <f t="shared" si="26"/>
        <v/>
      </c>
      <c r="W18" s="16" t="str">
        <f t="shared" si="27"/>
        <v/>
      </c>
      <c r="X18" s="16" t="str">
        <f t="shared" si="28"/>
        <v/>
      </c>
      <c r="Y18" s="34" t="str">
        <f t="shared" si="29"/>
        <v/>
      </c>
      <c r="Z18" s="16" t="str">
        <f t="shared" si="30"/>
        <v/>
      </c>
      <c r="AA18" s="16" t="str">
        <f t="shared" si="31"/>
        <v/>
      </c>
      <c r="AB18" s="16" t="str">
        <f t="shared" si="32"/>
        <v/>
      </c>
      <c r="AC18" s="34" t="str">
        <f t="shared" si="33"/>
        <v/>
      </c>
      <c r="AD18" s="16" t="str">
        <f t="shared" si="34"/>
        <v/>
      </c>
      <c r="AE18" s="16" t="str">
        <f t="shared" si="35"/>
        <v/>
      </c>
      <c r="AF18" s="16" t="str">
        <f t="shared" si="36"/>
        <v/>
      </c>
      <c r="AG18" s="34" t="str">
        <f t="shared" si="37"/>
        <v/>
      </c>
      <c r="AH18" s="16" t="str">
        <f t="shared" si="38"/>
        <v/>
      </c>
      <c r="AI18" s="16" t="str">
        <f t="shared" si="39"/>
        <v/>
      </c>
      <c r="AJ18" s="16" t="str">
        <f t="shared" si="40"/>
        <v/>
      </c>
      <c r="AK18" s="34" t="str">
        <f t="shared" si="41"/>
        <v/>
      </c>
      <c r="AL18" s="34"/>
      <c r="AM18" s="53">
        <v>10</v>
      </c>
      <c r="AN18" s="54" t="str">
        <f t="shared" si="5"/>
        <v>Fleet &amp; Crookham AC</v>
      </c>
      <c r="AO18" s="55">
        <f t="shared" si="6"/>
        <v>18.00056</v>
      </c>
      <c r="AP18" s="56"/>
      <c r="AQ18" s="54" t="str">
        <f t="shared" si="7"/>
        <v>Haslemere Border &amp; Waverley AC</v>
      </c>
      <c r="AR18" s="55">
        <f t="shared" si="8"/>
        <v>66.000795999999994</v>
      </c>
      <c r="AS18" s="57"/>
      <c r="AT18" s="54" t="str">
        <f t="shared" si="9"/>
        <v>Grey House School</v>
      </c>
      <c r="AU18" s="55">
        <f t="shared" si="10"/>
        <v>151.000674</v>
      </c>
      <c r="AV18" s="57"/>
      <c r="AW18" s="54" t="str">
        <f t="shared" si="11"/>
        <v/>
      </c>
      <c r="AX18" s="55" t="str">
        <f t="shared" si="12"/>
        <v/>
      </c>
      <c r="AY18" s="57"/>
      <c r="AZ18" s="54" t="str">
        <f t="shared" si="13"/>
        <v/>
      </c>
      <c r="BA18" s="55" t="str">
        <f t="shared" si="14"/>
        <v/>
      </c>
      <c r="BB18" s="57"/>
      <c r="BC18" s="54" t="str">
        <f t="shared" si="15"/>
        <v/>
      </c>
      <c r="BD18" s="55" t="str">
        <f t="shared" si="16"/>
        <v/>
      </c>
    </row>
    <row r="19" spans="1:56" x14ac:dyDescent="0.2">
      <c r="A19" s="3">
        <v>11</v>
      </c>
      <c r="B19" s="19">
        <v>971</v>
      </c>
      <c r="C19" s="16" t="str">
        <f t="shared" si="0"/>
        <v>TOBY LONG</v>
      </c>
      <c r="D19" s="16" t="str">
        <f t="shared" si="1"/>
        <v>Young Athletes Club</v>
      </c>
      <c r="E19" s="20" t="str">
        <f t="shared" si="2"/>
        <v>M</v>
      </c>
      <c r="F19" s="20" t="str">
        <f t="shared" si="3"/>
        <v>U11</v>
      </c>
      <c r="G19" s="16" t="str">
        <f t="shared" si="17"/>
        <v>Young Athletes Club</v>
      </c>
      <c r="H19" s="17"/>
      <c r="I19" s="18">
        <v>15</v>
      </c>
      <c r="J19" s="36" t="str">
        <f t="shared" si="4"/>
        <v/>
      </c>
      <c r="K19" s="21">
        <f>COUNTIF(D$9:D19,D19)</f>
        <v>1</v>
      </c>
      <c r="L19" s="21">
        <f>COUNTIF(G$9:G19,G19)</f>
        <v>1</v>
      </c>
      <c r="M19" s="16">
        <f>SUMIF(G$9:G19,G19,A$9:A19)</f>
        <v>11</v>
      </c>
      <c r="N19" s="16">
        <f t="shared" si="18"/>
        <v>11.000971</v>
      </c>
      <c r="O19" s="16">
        <f t="shared" si="19"/>
        <v>8</v>
      </c>
      <c r="P19" s="16" t="str">
        <f t="shared" si="20"/>
        <v>Young Athletes Club</v>
      </c>
      <c r="Q19" s="34">
        <f t="shared" si="21"/>
        <v>11.000971</v>
      </c>
      <c r="R19" s="16" t="str">
        <f t="shared" si="22"/>
        <v/>
      </c>
      <c r="S19" s="16" t="str">
        <f t="shared" si="23"/>
        <v/>
      </c>
      <c r="T19" s="16" t="str">
        <f t="shared" si="24"/>
        <v/>
      </c>
      <c r="U19" s="34" t="str">
        <f t="shared" si="25"/>
        <v/>
      </c>
      <c r="V19" s="16" t="str">
        <f t="shared" si="26"/>
        <v/>
      </c>
      <c r="W19" s="16" t="str">
        <f t="shared" si="27"/>
        <v/>
      </c>
      <c r="X19" s="16" t="str">
        <f t="shared" si="28"/>
        <v/>
      </c>
      <c r="Y19" s="34" t="str">
        <f t="shared" si="29"/>
        <v/>
      </c>
      <c r="Z19" s="16" t="str">
        <f t="shared" si="30"/>
        <v/>
      </c>
      <c r="AA19" s="16" t="str">
        <f t="shared" si="31"/>
        <v/>
      </c>
      <c r="AB19" s="16" t="str">
        <f t="shared" si="32"/>
        <v/>
      </c>
      <c r="AC19" s="34" t="str">
        <f t="shared" si="33"/>
        <v/>
      </c>
      <c r="AD19" s="16" t="str">
        <f t="shared" si="34"/>
        <v/>
      </c>
      <c r="AE19" s="16" t="str">
        <f t="shared" si="35"/>
        <v/>
      </c>
      <c r="AF19" s="16" t="str">
        <f t="shared" si="36"/>
        <v/>
      </c>
      <c r="AG19" s="34" t="str">
        <f t="shared" si="37"/>
        <v/>
      </c>
      <c r="AH19" s="16" t="str">
        <f t="shared" si="38"/>
        <v/>
      </c>
      <c r="AI19" s="16" t="str">
        <f t="shared" si="39"/>
        <v/>
      </c>
      <c r="AJ19" s="16" t="str">
        <f t="shared" si="40"/>
        <v/>
      </c>
      <c r="AK19" s="34" t="str">
        <f t="shared" si="41"/>
        <v/>
      </c>
      <c r="AL19" s="34"/>
      <c r="AM19" s="53">
        <v>11</v>
      </c>
      <c r="AN19" s="54" t="str">
        <f t="shared" si="5"/>
        <v>Grey House School</v>
      </c>
      <c r="AO19" s="55">
        <f t="shared" si="6"/>
        <v>25.000654000000001</v>
      </c>
      <c r="AP19" s="56"/>
      <c r="AQ19" s="54" t="str">
        <f t="shared" si="7"/>
        <v>Grey House School</v>
      </c>
      <c r="AR19" s="55">
        <f t="shared" si="8"/>
        <v>78.000665999999995</v>
      </c>
      <c r="AS19" s="57"/>
      <c r="AT19" s="54" t="str">
        <f t="shared" si="9"/>
        <v/>
      </c>
      <c r="AU19" s="55" t="str">
        <f t="shared" si="10"/>
        <v/>
      </c>
      <c r="AV19" s="57"/>
      <c r="AW19" s="54" t="str">
        <f t="shared" si="11"/>
        <v/>
      </c>
      <c r="AX19" s="55" t="str">
        <f t="shared" si="12"/>
        <v/>
      </c>
      <c r="AY19" s="57"/>
      <c r="AZ19" s="54" t="str">
        <f t="shared" si="13"/>
        <v/>
      </c>
      <c r="BA19" s="55" t="str">
        <f t="shared" si="14"/>
        <v/>
      </c>
      <c r="BB19" s="57"/>
      <c r="BC19" s="54" t="str">
        <f t="shared" si="15"/>
        <v/>
      </c>
      <c r="BD19" s="55" t="str">
        <f t="shared" si="16"/>
        <v/>
      </c>
    </row>
    <row r="20" spans="1:56" x14ac:dyDescent="0.2">
      <c r="A20" s="3">
        <v>12</v>
      </c>
      <c r="B20" s="19">
        <v>286</v>
      </c>
      <c r="C20" s="16" t="str">
        <f t="shared" si="0"/>
        <v>Jack  Hedderley</v>
      </c>
      <c r="D20" s="16" t="str">
        <f t="shared" si="1"/>
        <v>Basingstoke &amp; Mid Hants AC</v>
      </c>
      <c r="E20" s="20" t="str">
        <f t="shared" si="2"/>
        <v>M</v>
      </c>
      <c r="F20" s="20" t="str">
        <f t="shared" si="3"/>
        <v>U11B</v>
      </c>
      <c r="G20" s="16" t="str">
        <f t="shared" si="17"/>
        <v>Basingstoke &amp; Mid Hants AC</v>
      </c>
      <c r="H20" s="17"/>
      <c r="I20" s="18">
        <v>16</v>
      </c>
      <c r="J20" s="36" t="str">
        <f t="shared" si="4"/>
        <v/>
      </c>
      <c r="K20" s="21">
        <f>COUNTIF(D$9:D20,D20)</f>
        <v>2</v>
      </c>
      <c r="L20" s="21">
        <f>COUNTIF(G$9:G20,G20)</f>
        <v>2</v>
      </c>
      <c r="M20" s="16">
        <f>SUMIF(G$9:G20,G20,A$9:A20)</f>
        <v>19</v>
      </c>
      <c r="N20" s="16" t="str">
        <f t="shared" si="18"/>
        <v/>
      </c>
      <c r="O20" s="16" t="str">
        <f t="shared" si="19"/>
        <v/>
      </c>
      <c r="P20" s="16" t="str">
        <f t="shared" si="20"/>
        <v/>
      </c>
      <c r="Q20" s="34" t="str">
        <f t="shared" si="21"/>
        <v/>
      </c>
      <c r="R20" s="16">
        <f t="shared" si="22"/>
        <v>19.000285999999999</v>
      </c>
      <c r="S20" s="16">
        <f t="shared" si="23"/>
        <v>2</v>
      </c>
      <c r="T20" s="16" t="str">
        <f t="shared" si="24"/>
        <v>Basingstoke &amp; Mid Hants AC</v>
      </c>
      <c r="U20" s="34">
        <f t="shared" si="25"/>
        <v>19.000285999999999</v>
      </c>
      <c r="V20" s="16" t="str">
        <f t="shared" si="26"/>
        <v/>
      </c>
      <c r="W20" s="16" t="str">
        <f t="shared" si="27"/>
        <v/>
      </c>
      <c r="X20" s="16" t="str">
        <f t="shared" si="28"/>
        <v/>
      </c>
      <c r="Y20" s="34" t="str">
        <f t="shared" si="29"/>
        <v/>
      </c>
      <c r="Z20" s="16" t="str">
        <f t="shared" si="30"/>
        <v/>
      </c>
      <c r="AA20" s="16" t="str">
        <f t="shared" si="31"/>
        <v/>
      </c>
      <c r="AB20" s="16" t="str">
        <f t="shared" si="32"/>
        <v/>
      </c>
      <c r="AC20" s="34" t="str">
        <f t="shared" si="33"/>
        <v/>
      </c>
      <c r="AD20" s="16" t="str">
        <f t="shared" si="34"/>
        <v/>
      </c>
      <c r="AE20" s="16" t="str">
        <f t="shared" si="35"/>
        <v/>
      </c>
      <c r="AF20" s="16" t="str">
        <f t="shared" si="36"/>
        <v/>
      </c>
      <c r="AG20" s="34" t="str">
        <f t="shared" si="37"/>
        <v/>
      </c>
      <c r="AH20" s="16" t="str">
        <f t="shared" si="38"/>
        <v/>
      </c>
      <c r="AI20" s="16" t="str">
        <f t="shared" si="39"/>
        <v/>
      </c>
      <c r="AJ20" s="16" t="str">
        <f t="shared" si="40"/>
        <v/>
      </c>
      <c r="AK20" s="34" t="str">
        <f t="shared" si="41"/>
        <v/>
      </c>
      <c r="AL20" s="34"/>
      <c r="AM20" s="53">
        <v>12</v>
      </c>
      <c r="AN20" s="54" t="str">
        <f t="shared" si="5"/>
        <v>Haslemere Border &amp; Waverley AC</v>
      </c>
      <c r="AO20" s="55">
        <f t="shared" si="6"/>
        <v>28.000800000000002</v>
      </c>
      <c r="AP20" s="56"/>
      <c r="AQ20" s="54" t="str">
        <f t="shared" si="7"/>
        <v/>
      </c>
      <c r="AR20" s="55" t="str">
        <f t="shared" si="8"/>
        <v/>
      </c>
      <c r="AS20" s="57"/>
      <c r="AT20" s="54" t="str">
        <f t="shared" si="9"/>
        <v/>
      </c>
      <c r="AU20" s="55" t="str">
        <f t="shared" si="10"/>
        <v/>
      </c>
      <c r="AV20" s="57"/>
      <c r="AW20" s="54" t="str">
        <f t="shared" si="11"/>
        <v/>
      </c>
      <c r="AX20" s="55" t="str">
        <f t="shared" si="12"/>
        <v/>
      </c>
      <c r="AY20" s="57"/>
      <c r="AZ20" s="54" t="str">
        <f t="shared" si="13"/>
        <v/>
      </c>
      <c r="BA20" s="55" t="str">
        <f t="shared" si="14"/>
        <v/>
      </c>
      <c r="BB20" s="57"/>
      <c r="BC20" s="54" t="str">
        <f t="shared" si="15"/>
        <v/>
      </c>
      <c r="BD20" s="55" t="str">
        <f t="shared" si="16"/>
        <v/>
      </c>
    </row>
    <row r="21" spans="1:56" x14ac:dyDescent="0.2">
      <c r="A21" s="3">
        <v>13</v>
      </c>
      <c r="B21" s="19">
        <v>357</v>
      </c>
      <c r="C21" s="16" t="str">
        <f t="shared" si="0"/>
        <v>JOSHUA ALEXANDER</v>
      </c>
      <c r="D21" s="16" t="str">
        <f t="shared" si="1"/>
        <v>Bracknell AC</v>
      </c>
      <c r="E21" s="20" t="str">
        <f t="shared" si="2"/>
        <v>M</v>
      </c>
      <c r="F21" s="20" t="str">
        <f t="shared" si="3"/>
        <v>U11</v>
      </c>
      <c r="G21" s="16" t="str">
        <f t="shared" si="17"/>
        <v>Bracknell AC</v>
      </c>
      <c r="H21" s="17"/>
      <c r="I21" s="18">
        <v>18</v>
      </c>
      <c r="J21" s="36" t="str">
        <f t="shared" si="4"/>
        <v/>
      </c>
      <c r="K21" s="21">
        <f>COUNTIF(D$9:D21,D21)</f>
        <v>5</v>
      </c>
      <c r="L21" s="21">
        <f>COUNTIF(G$9:G21,G21)</f>
        <v>5</v>
      </c>
      <c r="M21" s="16">
        <f>SUMIF(G$9:G21,G21,A$9:A21)</f>
        <v>27</v>
      </c>
      <c r="N21" s="16" t="str">
        <f t="shared" si="18"/>
        <v/>
      </c>
      <c r="O21" s="16" t="str">
        <f t="shared" si="19"/>
        <v/>
      </c>
      <c r="P21" s="16" t="str">
        <f t="shared" si="20"/>
        <v/>
      </c>
      <c r="Q21" s="34" t="str">
        <f t="shared" si="21"/>
        <v/>
      </c>
      <c r="R21" s="16" t="str">
        <f t="shared" si="22"/>
        <v/>
      </c>
      <c r="S21" s="16" t="str">
        <f t="shared" si="23"/>
        <v/>
      </c>
      <c r="T21" s="16" t="str">
        <f t="shared" si="24"/>
        <v/>
      </c>
      <c r="U21" s="34" t="str">
        <f t="shared" si="25"/>
        <v/>
      </c>
      <c r="V21" s="16" t="str">
        <f t="shared" si="26"/>
        <v/>
      </c>
      <c r="W21" s="16" t="str">
        <f t="shared" si="27"/>
        <v/>
      </c>
      <c r="X21" s="16" t="str">
        <f t="shared" si="28"/>
        <v/>
      </c>
      <c r="Y21" s="34" t="str">
        <f t="shared" si="29"/>
        <v/>
      </c>
      <c r="Z21" s="16" t="str">
        <f t="shared" si="30"/>
        <v/>
      </c>
      <c r="AA21" s="16" t="str">
        <f t="shared" si="31"/>
        <v/>
      </c>
      <c r="AB21" s="16" t="str">
        <f t="shared" si="32"/>
        <v/>
      </c>
      <c r="AC21" s="34" t="str">
        <f t="shared" si="33"/>
        <v/>
      </c>
      <c r="AD21" s="16">
        <f t="shared" si="34"/>
        <v>27.000357000000001</v>
      </c>
      <c r="AE21" s="16">
        <f t="shared" si="35"/>
        <v>1</v>
      </c>
      <c r="AF21" s="16" t="str">
        <f t="shared" si="36"/>
        <v>Bracknell AC</v>
      </c>
      <c r="AG21" s="34">
        <f t="shared" si="37"/>
        <v>27.000357000000001</v>
      </c>
      <c r="AH21" s="16" t="str">
        <f t="shared" si="38"/>
        <v/>
      </c>
      <c r="AI21" s="16" t="str">
        <f t="shared" si="39"/>
        <v/>
      </c>
      <c r="AJ21" s="16" t="str">
        <f t="shared" si="40"/>
        <v/>
      </c>
      <c r="AK21" s="34" t="str">
        <f t="shared" si="41"/>
        <v/>
      </c>
      <c r="AL21" s="34"/>
      <c r="AM21" s="53">
        <v>13</v>
      </c>
      <c r="AN21" s="54" t="str">
        <f t="shared" si="5"/>
        <v/>
      </c>
      <c r="AO21" s="55" t="str">
        <f t="shared" si="6"/>
        <v/>
      </c>
      <c r="AP21" s="56"/>
      <c r="AQ21" s="54" t="str">
        <f t="shared" si="7"/>
        <v/>
      </c>
      <c r="AR21" s="55" t="str">
        <f t="shared" si="8"/>
        <v/>
      </c>
      <c r="AS21" s="57"/>
      <c r="AT21" s="54" t="str">
        <f t="shared" si="9"/>
        <v/>
      </c>
      <c r="AU21" s="55" t="str">
        <f t="shared" si="10"/>
        <v/>
      </c>
      <c r="AV21" s="57"/>
      <c r="AW21" s="54" t="str">
        <f t="shared" si="11"/>
        <v/>
      </c>
      <c r="AX21" s="55" t="str">
        <f t="shared" si="12"/>
        <v/>
      </c>
      <c r="AY21" s="57"/>
      <c r="AZ21" s="54" t="str">
        <f t="shared" si="13"/>
        <v/>
      </c>
      <c r="BA21" s="55" t="str">
        <f t="shared" si="14"/>
        <v/>
      </c>
      <c r="BB21" s="57"/>
      <c r="BC21" s="54" t="str">
        <f t="shared" si="15"/>
        <v/>
      </c>
      <c r="BD21" s="55" t="str">
        <f t="shared" si="16"/>
        <v/>
      </c>
    </row>
    <row r="22" spans="1:56" x14ac:dyDescent="0.2">
      <c r="A22" s="3">
        <v>14</v>
      </c>
      <c r="B22" s="19">
        <v>970</v>
      </c>
      <c r="C22" s="16" t="str">
        <f t="shared" si="0"/>
        <v>JAMES GARNER</v>
      </c>
      <c r="D22" s="16" t="str">
        <f t="shared" si="1"/>
        <v>Young Athletes Club</v>
      </c>
      <c r="E22" s="20" t="str">
        <f t="shared" si="2"/>
        <v>M</v>
      </c>
      <c r="F22" s="20" t="str">
        <f t="shared" si="3"/>
        <v>U11</v>
      </c>
      <c r="G22" s="16" t="str">
        <f t="shared" si="17"/>
        <v>Young Athletes Club</v>
      </c>
      <c r="H22" s="17"/>
      <c r="I22" s="18">
        <v>20</v>
      </c>
      <c r="J22" s="36" t="str">
        <f t="shared" si="4"/>
        <v/>
      </c>
      <c r="K22" s="21">
        <f>COUNTIF(D$9:D22,D22)</f>
        <v>2</v>
      </c>
      <c r="L22" s="21">
        <f>COUNTIF(G$9:G22,G22)</f>
        <v>2</v>
      </c>
      <c r="M22" s="16">
        <f>SUMIF(G$9:G22,G22,A$9:A22)</f>
        <v>25</v>
      </c>
      <c r="N22" s="16" t="str">
        <f t="shared" si="18"/>
        <v/>
      </c>
      <c r="O22" s="16" t="str">
        <f t="shared" si="19"/>
        <v/>
      </c>
      <c r="P22" s="16" t="str">
        <f t="shared" si="20"/>
        <v/>
      </c>
      <c r="Q22" s="34" t="str">
        <f t="shared" si="21"/>
        <v/>
      </c>
      <c r="R22" s="16">
        <f t="shared" si="22"/>
        <v>25.000969999999999</v>
      </c>
      <c r="S22" s="16">
        <f t="shared" si="23"/>
        <v>4</v>
      </c>
      <c r="T22" s="16" t="str">
        <f t="shared" si="24"/>
        <v>Young Athletes Club</v>
      </c>
      <c r="U22" s="34">
        <f t="shared" si="25"/>
        <v>25.000969999999999</v>
      </c>
      <c r="V22" s="16" t="str">
        <f t="shared" si="26"/>
        <v/>
      </c>
      <c r="W22" s="16" t="str">
        <f t="shared" si="27"/>
        <v/>
      </c>
      <c r="X22" s="16" t="str">
        <f t="shared" si="28"/>
        <v/>
      </c>
      <c r="Y22" s="34" t="str">
        <f t="shared" si="29"/>
        <v/>
      </c>
      <c r="Z22" s="16" t="str">
        <f t="shared" si="30"/>
        <v/>
      </c>
      <c r="AA22" s="16" t="str">
        <f t="shared" si="31"/>
        <v/>
      </c>
      <c r="AB22" s="16" t="str">
        <f t="shared" si="32"/>
        <v/>
      </c>
      <c r="AC22" s="34" t="str">
        <f t="shared" si="33"/>
        <v/>
      </c>
      <c r="AD22" s="16" t="str">
        <f t="shared" si="34"/>
        <v/>
      </c>
      <c r="AE22" s="16" t="str">
        <f t="shared" si="35"/>
        <v/>
      </c>
      <c r="AF22" s="16" t="str">
        <f t="shared" si="36"/>
        <v/>
      </c>
      <c r="AG22" s="34" t="str">
        <f t="shared" si="37"/>
        <v/>
      </c>
      <c r="AH22" s="16" t="str">
        <f t="shared" si="38"/>
        <v/>
      </c>
      <c r="AI22" s="16" t="str">
        <f t="shared" si="39"/>
        <v/>
      </c>
      <c r="AJ22" s="16" t="str">
        <f t="shared" si="40"/>
        <v/>
      </c>
      <c r="AK22" s="34" t="str">
        <f t="shared" si="41"/>
        <v/>
      </c>
      <c r="AL22" s="34"/>
      <c r="AM22" s="53">
        <v>14</v>
      </c>
      <c r="AN22" s="54" t="str">
        <f t="shared" si="5"/>
        <v/>
      </c>
      <c r="AO22" s="55" t="str">
        <f t="shared" si="6"/>
        <v/>
      </c>
      <c r="AP22" s="56"/>
      <c r="AQ22" s="54" t="str">
        <f t="shared" si="7"/>
        <v/>
      </c>
      <c r="AR22" s="55" t="str">
        <f t="shared" si="8"/>
        <v/>
      </c>
      <c r="AS22" s="57"/>
      <c r="AT22" s="54" t="str">
        <f t="shared" si="9"/>
        <v/>
      </c>
      <c r="AU22" s="55" t="str">
        <f t="shared" si="10"/>
        <v/>
      </c>
      <c r="AV22" s="57"/>
      <c r="AW22" s="54" t="str">
        <f t="shared" si="11"/>
        <v/>
      </c>
      <c r="AX22" s="55" t="str">
        <f t="shared" si="12"/>
        <v/>
      </c>
      <c r="AY22" s="57"/>
      <c r="AZ22" s="54" t="str">
        <f t="shared" si="13"/>
        <v/>
      </c>
      <c r="BA22" s="55" t="str">
        <f t="shared" si="14"/>
        <v/>
      </c>
      <c r="BB22" s="57"/>
      <c r="BC22" s="54" t="str">
        <f t="shared" si="15"/>
        <v/>
      </c>
      <c r="BD22" s="55" t="str">
        <f t="shared" si="16"/>
        <v/>
      </c>
    </row>
    <row r="23" spans="1:56" x14ac:dyDescent="0.2">
      <c r="A23" s="3">
        <v>15</v>
      </c>
      <c r="B23" s="19">
        <v>425</v>
      </c>
      <c r="C23" s="16" t="str">
        <f t="shared" si="0"/>
        <v>Hayden Ashworth</v>
      </c>
      <c r="D23" s="16" t="str">
        <f t="shared" si="1"/>
        <v>Camberley &amp; District AC</v>
      </c>
      <c r="E23" s="20" t="str">
        <f t="shared" si="2"/>
        <v>M</v>
      </c>
      <c r="F23" s="20" t="str">
        <f t="shared" si="3"/>
        <v>Under 11</v>
      </c>
      <c r="G23" s="16" t="str">
        <f t="shared" si="17"/>
        <v>Camberley &amp; District AC</v>
      </c>
      <c r="H23" s="17"/>
      <c r="I23" s="18">
        <v>21</v>
      </c>
      <c r="J23" s="36" t="str">
        <f t="shared" si="4"/>
        <v/>
      </c>
      <c r="K23" s="21">
        <f>COUNTIF(D$9:D23,D23)</f>
        <v>2</v>
      </c>
      <c r="L23" s="21">
        <f>COUNTIF(G$9:G23,G23)</f>
        <v>2</v>
      </c>
      <c r="M23" s="16">
        <f>SUMIF(G$9:G23,G23,A$9:A23)</f>
        <v>24</v>
      </c>
      <c r="N23" s="16" t="str">
        <f t="shared" si="18"/>
        <v/>
      </c>
      <c r="O23" s="16" t="str">
        <f t="shared" si="19"/>
        <v/>
      </c>
      <c r="P23" s="16" t="str">
        <f t="shared" si="20"/>
        <v/>
      </c>
      <c r="Q23" s="34" t="str">
        <f t="shared" si="21"/>
        <v/>
      </c>
      <c r="R23" s="16">
        <f t="shared" si="22"/>
        <v>24.000425</v>
      </c>
      <c r="S23" s="16">
        <f t="shared" si="23"/>
        <v>3</v>
      </c>
      <c r="T23" s="16" t="str">
        <f t="shared" si="24"/>
        <v>Camberley &amp; District AC</v>
      </c>
      <c r="U23" s="34">
        <f t="shared" si="25"/>
        <v>24.000425</v>
      </c>
      <c r="V23" s="16" t="str">
        <f t="shared" si="26"/>
        <v/>
      </c>
      <c r="W23" s="16" t="str">
        <f t="shared" si="27"/>
        <v/>
      </c>
      <c r="X23" s="16" t="str">
        <f t="shared" si="28"/>
        <v/>
      </c>
      <c r="Y23" s="34" t="str">
        <f t="shared" si="29"/>
        <v/>
      </c>
      <c r="Z23" s="16" t="str">
        <f t="shared" si="30"/>
        <v/>
      </c>
      <c r="AA23" s="16" t="str">
        <f t="shared" si="31"/>
        <v/>
      </c>
      <c r="AB23" s="16" t="str">
        <f t="shared" si="32"/>
        <v/>
      </c>
      <c r="AC23" s="34" t="str">
        <f t="shared" si="33"/>
        <v/>
      </c>
      <c r="AD23" s="16" t="str">
        <f t="shared" si="34"/>
        <v/>
      </c>
      <c r="AE23" s="16" t="str">
        <f t="shared" si="35"/>
        <v/>
      </c>
      <c r="AF23" s="16" t="str">
        <f t="shared" si="36"/>
        <v/>
      </c>
      <c r="AG23" s="34" t="str">
        <f t="shared" si="37"/>
        <v/>
      </c>
      <c r="AH23" s="16" t="str">
        <f t="shared" si="38"/>
        <v/>
      </c>
      <c r="AI23" s="16" t="str">
        <f t="shared" si="39"/>
        <v/>
      </c>
      <c r="AJ23" s="16" t="str">
        <f t="shared" si="40"/>
        <v/>
      </c>
      <c r="AK23" s="34" t="str">
        <f t="shared" si="41"/>
        <v/>
      </c>
      <c r="AL23" s="34"/>
      <c r="AM23" s="53">
        <v>15</v>
      </c>
      <c r="AN23" s="54" t="str">
        <f t="shared" si="5"/>
        <v/>
      </c>
      <c r="AO23" s="55" t="str">
        <f t="shared" si="6"/>
        <v/>
      </c>
      <c r="AP23" s="56"/>
      <c r="AQ23" s="54" t="str">
        <f t="shared" si="7"/>
        <v/>
      </c>
      <c r="AR23" s="55" t="str">
        <f t="shared" si="8"/>
        <v/>
      </c>
      <c r="AS23" s="57"/>
      <c r="AT23" s="54" t="str">
        <f t="shared" si="9"/>
        <v/>
      </c>
      <c r="AU23" s="55" t="str">
        <f t="shared" si="10"/>
        <v/>
      </c>
      <c r="AV23" s="57"/>
      <c r="AW23" s="54" t="str">
        <f t="shared" si="11"/>
        <v/>
      </c>
      <c r="AX23" s="55" t="str">
        <f t="shared" si="12"/>
        <v/>
      </c>
      <c r="AY23" s="57"/>
      <c r="AZ23" s="54" t="str">
        <f t="shared" si="13"/>
        <v/>
      </c>
      <c r="BA23" s="55" t="str">
        <f t="shared" si="14"/>
        <v/>
      </c>
      <c r="BB23" s="57"/>
      <c r="BC23" s="54" t="str">
        <f t="shared" si="15"/>
        <v/>
      </c>
      <c r="BD23" s="55" t="str">
        <f t="shared" si="16"/>
        <v/>
      </c>
    </row>
    <row r="24" spans="1:56" x14ac:dyDescent="0.2">
      <c r="A24" s="3">
        <v>16</v>
      </c>
      <c r="B24" s="19">
        <v>432</v>
      </c>
      <c r="C24" s="16" t="str">
        <f t="shared" si="0"/>
        <v>Noah Ayivi-Knott</v>
      </c>
      <c r="D24" s="16" t="str">
        <f t="shared" si="1"/>
        <v>Camberley &amp; District AC</v>
      </c>
      <c r="E24" s="20" t="str">
        <f t="shared" si="2"/>
        <v>M</v>
      </c>
      <c r="F24" s="20" t="str">
        <f t="shared" si="3"/>
        <v>Under 11</v>
      </c>
      <c r="G24" s="16" t="str">
        <f t="shared" si="17"/>
        <v>Camberley &amp; District AC</v>
      </c>
      <c r="H24" s="17"/>
      <c r="I24" s="18">
        <v>26</v>
      </c>
      <c r="J24" s="36" t="str">
        <f t="shared" si="4"/>
        <v/>
      </c>
      <c r="K24" s="21">
        <f>COUNTIF(D$9:D24,D24)</f>
        <v>3</v>
      </c>
      <c r="L24" s="21">
        <f>COUNTIF(G$9:G24,G24)</f>
        <v>3</v>
      </c>
      <c r="M24" s="16">
        <f>SUMIF(G$9:G24,G24,A$9:A24)</f>
        <v>40</v>
      </c>
      <c r="N24" s="16" t="str">
        <f t="shared" si="18"/>
        <v/>
      </c>
      <c r="O24" s="16" t="str">
        <f t="shared" si="19"/>
        <v/>
      </c>
      <c r="P24" s="16" t="str">
        <f t="shared" si="20"/>
        <v/>
      </c>
      <c r="Q24" s="34" t="str">
        <f t="shared" si="21"/>
        <v/>
      </c>
      <c r="R24" s="16" t="str">
        <f t="shared" si="22"/>
        <v/>
      </c>
      <c r="S24" s="16" t="str">
        <f t="shared" si="23"/>
        <v/>
      </c>
      <c r="T24" s="16" t="str">
        <f t="shared" si="24"/>
        <v/>
      </c>
      <c r="U24" s="34" t="str">
        <f t="shared" si="25"/>
        <v/>
      </c>
      <c r="V24" s="16">
        <f t="shared" si="26"/>
        <v>40.000432000000004</v>
      </c>
      <c r="W24" s="16">
        <f t="shared" si="27"/>
        <v>2</v>
      </c>
      <c r="X24" s="16" t="str">
        <f t="shared" si="28"/>
        <v>Camberley &amp; District AC</v>
      </c>
      <c r="Y24" s="34">
        <f t="shared" si="29"/>
        <v>40.000432000000004</v>
      </c>
      <c r="Z24" s="16" t="str">
        <f t="shared" si="30"/>
        <v/>
      </c>
      <c r="AA24" s="16" t="str">
        <f t="shared" si="31"/>
        <v/>
      </c>
      <c r="AB24" s="16" t="str">
        <f t="shared" si="32"/>
        <v/>
      </c>
      <c r="AC24" s="34" t="str">
        <f t="shared" si="33"/>
        <v/>
      </c>
      <c r="AD24" s="16" t="str">
        <f t="shared" si="34"/>
        <v/>
      </c>
      <c r="AE24" s="16" t="str">
        <f t="shared" si="35"/>
        <v/>
      </c>
      <c r="AF24" s="16" t="str">
        <f t="shared" si="36"/>
        <v/>
      </c>
      <c r="AG24" s="34" t="str">
        <f t="shared" si="37"/>
        <v/>
      </c>
      <c r="AH24" s="16" t="str">
        <f t="shared" si="38"/>
        <v/>
      </c>
      <c r="AI24" s="16" t="str">
        <f t="shared" si="39"/>
        <v/>
      </c>
      <c r="AJ24" s="16" t="str">
        <f t="shared" si="40"/>
        <v/>
      </c>
      <c r="AK24" s="34" t="str">
        <f t="shared" si="41"/>
        <v/>
      </c>
      <c r="AL24" s="34"/>
      <c r="AM24" s="53">
        <v>16</v>
      </c>
      <c r="AN24" s="58" t="str">
        <f t="shared" si="5"/>
        <v/>
      </c>
      <c r="AO24" s="59" t="str">
        <f t="shared" si="6"/>
        <v/>
      </c>
      <c r="AP24" s="56"/>
      <c r="AQ24" s="58" t="str">
        <f t="shared" si="7"/>
        <v/>
      </c>
      <c r="AR24" s="59" t="str">
        <f t="shared" si="8"/>
        <v/>
      </c>
      <c r="AS24" s="57"/>
      <c r="AT24" s="58" t="str">
        <f t="shared" si="9"/>
        <v/>
      </c>
      <c r="AU24" s="59" t="str">
        <f t="shared" si="10"/>
        <v/>
      </c>
      <c r="AV24" s="57"/>
      <c r="AW24" s="58" t="str">
        <f t="shared" si="11"/>
        <v/>
      </c>
      <c r="AX24" s="59" t="str">
        <f t="shared" si="12"/>
        <v/>
      </c>
      <c r="AY24" s="57"/>
      <c r="AZ24" s="58" t="str">
        <f t="shared" si="13"/>
        <v/>
      </c>
      <c r="BA24" s="59" t="str">
        <f t="shared" si="14"/>
        <v/>
      </c>
      <c r="BB24" s="57"/>
      <c r="BC24" s="58" t="str">
        <f t="shared" si="15"/>
        <v/>
      </c>
      <c r="BD24" s="59" t="str">
        <f t="shared" si="16"/>
        <v/>
      </c>
    </row>
    <row r="25" spans="1:56" x14ac:dyDescent="0.2">
      <c r="A25" s="3">
        <v>17</v>
      </c>
      <c r="B25" s="19">
        <v>142</v>
      </c>
      <c r="C25" s="16" t="str">
        <f t="shared" si="0"/>
        <v>Jago Euison</v>
      </c>
      <c r="D25" s="16" t="str">
        <f t="shared" si="1"/>
        <v>Andover AC</v>
      </c>
      <c r="E25" s="20" t="str">
        <f t="shared" si="2"/>
        <v>M</v>
      </c>
      <c r="F25" s="20" t="str">
        <f t="shared" si="3"/>
        <v>U11</v>
      </c>
      <c r="G25" s="16" t="str">
        <f t="shared" si="17"/>
        <v>Andover AC</v>
      </c>
      <c r="H25" s="17"/>
      <c r="I25" s="18">
        <v>30</v>
      </c>
      <c r="J25" s="36" t="str">
        <f t="shared" si="4"/>
        <v/>
      </c>
      <c r="K25" s="21">
        <f>COUNTIF(D$9:D25,D25)</f>
        <v>1</v>
      </c>
      <c r="L25" s="21">
        <f>COUNTIF(G$9:G25,G25)</f>
        <v>1</v>
      </c>
      <c r="M25" s="16">
        <f>SUMIF(G$9:G25,G25,A$9:A25)</f>
        <v>17</v>
      </c>
      <c r="N25" s="16">
        <f t="shared" si="18"/>
        <v>17.000142</v>
      </c>
      <c r="O25" s="16">
        <f t="shared" si="19"/>
        <v>9</v>
      </c>
      <c r="P25" s="16" t="str">
        <f t="shared" si="20"/>
        <v>Andover AC</v>
      </c>
      <c r="Q25" s="34">
        <f t="shared" si="21"/>
        <v>17.000142</v>
      </c>
      <c r="R25" s="16" t="str">
        <f t="shared" si="22"/>
        <v/>
      </c>
      <c r="S25" s="16" t="str">
        <f t="shared" si="23"/>
        <v/>
      </c>
      <c r="T25" s="16" t="str">
        <f t="shared" si="24"/>
        <v/>
      </c>
      <c r="U25" s="34" t="str">
        <f t="shared" si="25"/>
        <v/>
      </c>
      <c r="V25" s="16" t="str">
        <f t="shared" si="26"/>
        <v/>
      </c>
      <c r="W25" s="16" t="str">
        <f t="shared" si="27"/>
        <v/>
      </c>
      <c r="X25" s="16" t="str">
        <f t="shared" si="28"/>
        <v/>
      </c>
      <c r="Y25" s="34" t="str">
        <f t="shared" si="29"/>
        <v/>
      </c>
      <c r="Z25" s="16" t="str">
        <f t="shared" si="30"/>
        <v/>
      </c>
      <c r="AA25" s="16" t="str">
        <f t="shared" si="31"/>
        <v/>
      </c>
      <c r="AB25" s="16" t="str">
        <f t="shared" si="32"/>
        <v/>
      </c>
      <c r="AC25" s="34" t="str">
        <f t="shared" si="33"/>
        <v/>
      </c>
      <c r="AD25" s="16" t="str">
        <f t="shared" si="34"/>
        <v/>
      </c>
      <c r="AE25" s="16" t="str">
        <f t="shared" si="35"/>
        <v/>
      </c>
      <c r="AF25" s="16" t="str">
        <f t="shared" si="36"/>
        <v/>
      </c>
      <c r="AG25" s="34" t="str">
        <f t="shared" si="37"/>
        <v/>
      </c>
      <c r="AH25" s="16" t="str">
        <f t="shared" si="38"/>
        <v/>
      </c>
      <c r="AI25" s="16" t="str">
        <f t="shared" si="39"/>
        <v/>
      </c>
      <c r="AJ25" s="16" t="str">
        <f t="shared" si="40"/>
        <v/>
      </c>
      <c r="AK25" s="34" t="str">
        <f t="shared" si="41"/>
        <v/>
      </c>
      <c r="AL25" s="34"/>
      <c r="AM25" s="53">
        <f>+AM24+1</f>
        <v>17</v>
      </c>
      <c r="AN25" s="60" t="str">
        <f t="shared" si="5"/>
        <v/>
      </c>
      <c r="AO25" s="60" t="str">
        <f t="shared" si="6"/>
        <v/>
      </c>
      <c r="AP25" s="60"/>
      <c r="AQ25" s="60" t="str">
        <f t="shared" si="7"/>
        <v/>
      </c>
      <c r="AR25" s="60" t="str">
        <f t="shared" si="8"/>
        <v/>
      </c>
      <c r="AS25" s="60"/>
      <c r="AT25" s="60" t="str">
        <f t="shared" si="9"/>
        <v/>
      </c>
      <c r="AU25" s="60" t="str">
        <f t="shared" si="10"/>
        <v/>
      </c>
      <c r="AV25" s="60"/>
      <c r="AW25" s="60" t="str">
        <f t="shared" si="11"/>
        <v/>
      </c>
      <c r="AX25" s="60" t="str">
        <f t="shared" si="12"/>
        <v/>
      </c>
      <c r="AY25" s="60"/>
      <c r="AZ25" s="60" t="str">
        <f t="shared" si="13"/>
        <v/>
      </c>
      <c r="BA25" s="60" t="str">
        <f t="shared" si="14"/>
        <v/>
      </c>
      <c r="BB25" s="60"/>
      <c r="BC25" s="60" t="str">
        <f t="shared" si="15"/>
        <v/>
      </c>
      <c r="BD25" s="60" t="str">
        <f t="shared" si="16"/>
        <v/>
      </c>
    </row>
    <row r="26" spans="1:56" x14ac:dyDescent="0.2">
      <c r="A26" s="3">
        <v>18</v>
      </c>
      <c r="B26" s="19">
        <v>560</v>
      </c>
      <c r="C26" s="16" t="str">
        <f t="shared" si="0"/>
        <v>Olly Webb</v>
      </c>
      <c r="D26" s="16" t="str">
        <f t="shared" si="1"/>
        <v>Fleet &amp; Crookham AC</v>
      </c>
      <c r="E26" s="20" t="str">
        <f t="shared" si="2"/>
        <v>Male</v>
      </c>
      <c r="F26" s="20" t="str">
        <f t="shared" si="3"/>
        <v>U11</v>
      </c>
      <c r="G26" s="16" t="str">
        <f t="shared" si="17"/>
        <v>Fleet &amp; Crookham AC</v>
      </c>
      <c r="H26" s="17"/>
      <c r="I26" s="18">
        <v>34</v>
      </c>
      <c r="J26" s="36" t="str">
        <f t="shared" si="4"/>
        <v/>
      </c>
      <c r="K26" s="21">
        <f>COUNTIF(D$9:D26,D26)</f>
        <v>1</v>
      </c>
      <c r="L26" s="21">
        <f>COUNTIF(G$9:G26,G26)</f>
        <v>1</v>
      </c>
      <c r="M26" s="16">
        <f>SUMIF(G$9:G26,G26,A$9:A26)</f>
        <v>18</v>
      </c>
      <c r="N26" s="16">
        <f t="shared" si="18"/>
        <v>18.00056</v>
      </c>
      <c r="O26" s="16">
        <f t="shared" si="19"/>
        <v>10</v>
      </c>
      <c r="P26" s="16" t="str">
        <f t="shared" si="20"/>
        <v>Fleet &amp; Crookham AC</v>
      </c>
      <c r="Q26" s="34">
        <f t="shared" si="21"/>
        <v>18.00056</v>
      </c>
      <c r="R26" s="16" t="str">
        <f t="shared" si="22"/>
        <v/>
      </c>
      <c r="S26" s="16" t="str">
        <f t="shared" si="23"/>
        <v/>
      </c>
      <c r="T26" s="16" t="str">
        <f t="shared" si="24"/>
        <v/>
      </c>
      <c r="U26" s="34" t="str">
        <f t="shared" si="25"/>
        <v/>
      </c>
      <c r="V26" s="16" t="str">
        <f t="shared" si="26"/>
        <v/>
      </c>
      <c r="W26" s="16" t="str">
        <f t="shared" si="27"/>
        <v/>
      </c>
      <c r="X26" s="16" t="str">
        <f t="shared" si="28"/>
        <v/>
      </c>
      <c r="Y26" s="34" t="str">
        <f t="shared" si="29"/>
        <v/>
      </c>
      <c r="Z26" s="16" t="str">
        <f t="shared" si="30"/>
        <v/>
      </c>
      <c r="AA26" s="16" t="str">
        <f t="shared" si="31"/>
        <v/>
      </c>
      <c r="AB26" s="16" t="str">
        <f t="shared" si="32"/>
        <v/>
      </c>
      <c r="AC26" s="34" t="str">
        <f t="shared" si="33"/>
        <v/>
      </c>
      <c r="AD26" s="16" t="str">
        <f t="shared" si="34"/>
        <v/>
      </c>
      <c r="AE26" s="16" t="str">
        <f t="shared" si="35"/>
        <v/>
      </c>
      <c r="AF26" s="16" t="str">
        <f t="shared" si="36"/>
        <v/>
      </c>
      <c r="AG26" s="34" t="str">
        <f t="shared" si="37"/>
        <v/>
      </c>
      <c r="AH26" s="16" t="str">
        <f t="shared" si="38"/>
        <v/>
      </c>
      <c r="AI26" s="16" t="str">
        <f t="shared" si="39"/>
        <v/>
      </c>
      <c r="AJ26" s="16" t="str">
        <f t="shared" si="40"/>
        <v/>
      </c>
      <c r="AK26" s="34" t="str">
        <f t="shared" si="41"/>
        <v/>
      </c>
      <c r="AL26" s="34"/>
      <c r="AM26" s="53">
        <v>18</v>
      </c>
      <c r="AN26" s="60" t="str">
        <f t="shared" si="5"/>
        <v/>
      </c>
      <c r="AO26" s="60" t="str">
        <f t="shared" si="6"/>
        <v/>
      </c>
      <c r="AP26" s="60"/>
      <c r="AQ26" s="60" t="str">
        <f t="shared" si="7"/>
        <v/>
      </c>
      <c r="AR26" s="60" t="str">
        <f t="shared" si="8"/>
        <v/>
      </c>
      <c r="AS26" s="60"/>
      <c r="AT26" s="60" t="str">
        <f t="shared" si="9"/>
        <v/>
      </c>
      <c r="AU26" s="60" t="str">
        <f t="shared" si="10"/>
        <v/>
      </c>
      <c r="AV26" s="60"/>
      <c r="AW26" s="60" t="str">
        <f t="shared" si="11"/>
        <v/>
      </c>
      <c r="AX26" s="60" t="str">
        <f t="shared" si="12"/>
        <v/>
      </c>
      <c r="AY26" s="60"/>
      <c r="AZ26" s="60" t="str">
        <f t="shared" si="13"/>
        <v/>
      </c>
      <c r="BA26" s="60" t="str">
        <f t="shared" si="14"/>
        <v/>
      </c>
      <c r="BB26" s="60"/>
      <c r="BC26" s="60" t="str">
        <f t="shared" si="15"/>
        <v/>
      </c>
      <c r="BD26" s="60" t="str">
        <f t="shared" si="16"/>
        <v/>
      </c>
    </row>
    <row r="27" spans="1:56" x14ac:dyDescent="0.2">
      <c r="A27" s="3">
        <v>19</v>
      </c>
      <c r="B27" s="19">
        <v>991</v>
      </c>
      <c r="C27" s="16" t="str">
        <f t="shared" si="0"/>
        <v>BARNABY BRIDGES</v>
      </c>
      <c r="D27" s="16" t="str">
        <f t="shared" si="1"/>
        <v>Young Athletes Club</v>
      </c>
      <c r="E27" s="20" t="str">
        <f t="shared" si="2"/>
        <v>M</v>
      </c>
      <c r="F27" s="20" t="str">
        <f t="shared" si="3"/>
        <v>U11</v>
      </c>
      <c r="G27" s="16" t="str">
        <f t="shared" si="17"/>
        <v>Young Athletes Club</v>
      </c>
      <c r="H27" s="17"/>
      <c r="I27" s="18">
        <v>35</v>
      </c>
      <c r="J27" s="36" t="str">
        <f t="shared" si="4"/>
        <v/>
      </c>
      <c r="K27" s="21">
        <f>COUNTIF(D$9:D27,D27)</f>
        <v>3</v>
      </c>
      <c r="L27" s="21">
        <f>COUNTIF(G$9:G27,G27)</f>
        <v>3</v>
      </c>
      <c r="M27" s="16">
        <f>SUMIF(G$9:G27,G27,A$9:A27)</f>
        <v>44</v>
      </c>
      <c r="N27" s="16" t="str">
        <f t="shared" si="18"/>
        <v/>
      </c>
      <c r="O27" s="16" t="str">
        <f t="shared" si="19"/>
        <v/>
      </c>
      <c r="P27" s="16" t="str">
        <f t="shared" si="20"/>
        <v/>
      </c>
      <c r="Q27" s="34" t="str">
        <f t="shared" si="21"/>
        <v/>
      </c>
      <c r="R27" s="16" t="str">
        <f t="shared" si="22"/>
        <v/>
      </c>
      <c r="S27" s="16" t="str">
        <f t="shared" si="23"/>
        <v/>
      </c>
      <c r="T27" s="16" t="str">
        <f t="shared" si="24"/>
        <v/>
      </c>
      <c r="U27" s="34" t="str">
        <f t="shared" si="25"/>
        <v/>
      </c>
      <c r="V27" s="16">
        <f t="shared" si="26"/>
        <v>44.000990999999999</v>
      </c>
      <c r="W27" s="16">
        <f t="shared" si="27"/>
        <v>4</v>
      </c>
      <c r="X27" s="16" t="str">
        <f t="shared" si="28"/>
        <v>Young Athletes Club</v>
      </c>
      <c r="Y27" s="34">
        <f t="shared" si="29"/>
        <v>44.000990999999999</v>
      </c>
      <c r="Z27" s="16" t="str">
        <f t="shared" si="30"/>
        <v/>
      </c>
      <c r="AA27" s="16" t="str">
        <f t="shared" si="31"/>
        <v/>
      </c>
      <c r="AB27" s="16" t="str">
        <f t="shared" si="32"/>
        <v/>
      </c>
      <c r="AC27" s="34" t="str">
        <f t="shared" si="33"/>
        <v/>
      </c>
      <c r="AD27" s="16" t="str">
        <f t="shared" si="34"/>
        <v/>
      </c>
      <c r="AE27" s="16" t="str">
        <f t="shared" si="35"/>
        <v/>
      </c>
      <c r="AF27" s="16" t="str">
        <f t="shared" si="36"/>
        <v/>
      </c>
      <c r="AG27" s="34" t="str">
        <f t="shared" si="37"/>
        <v/>
      </c>
      <c r="AH27" s="16" t="str">
        <f t="shared" si="38"/>
        <v/>
      </c>
      <c r="AI27" s="16" t="str">
        <f t="shared" si="39"/>
        <v/>
      </c>
      <c r="AJ27" s="16" t="str">
        <f t="shared" si="40"/>
        <v/>
      </c>
      <c r="AK27" s="34" t="str">
        <f t="shared" si="41"/>
        <v/>
      </c>
      <c r="AL27" s="34"/>
      <c r="AM27" s="53">
        <v>19</v>
      </c>
      <c r="AN27" s="60" t="str">
        <f t="shared" si="5"/>
        <v/>
      </c>
      <c r="AO27" s="60" t="str">
        <f t="shared" si="6"/>
        <v/>
      </c>
      <c r="AP27" s="60"/>
      <c r="AQ27" s="60" t="str">
        <f t="shared" si="7"/>
        <v/>
      </c>
      <c r="AR27" s="60" t="str">
        <f t="shared" si="8"/>
        <v/>
      </c>
      <c r="AS27" s="60"/>
      <c r="AT27" s="60" t="str">
        <f t="shared" si="9"/>
        <v/>
      </c>
      <c r="AU27" s="60" t="str">
        <f t="shared" si="10"/>
        <v/>
      </c>
      <c r="AV27" s="60"/>
      <c r="AW27" s="60" t="str">
        <f t="shared" si="11"/>
        <v/>
      </c>
      <c r="AX27" s="60" t="str">
        <f t="shared" si="12"/>
        <v/>
      </c>
      <c r="AY27" s="60"/>
      <c r="AZ27" s="60" t="str">
        <f t="shared" si="13"/>
        <v/>
      </c>
      <c r="BA27" s="60" t="str">
        <f t="shared" si="14"/>
        <v/>
      </c>
      <c r="BB27" s="60"/>
      <c r="BC27" s="60" t="str">
        <f t="shared" si="15"/>
        <v/>
      </c>
      <c r="BD27" s="60" t="str">
        <f t="shared" si="16"/>
        <v/>
      </c>
    </row>
    <row r="28" spans="1:56" x14ac:dyDescent="0.2">
      <c r="A28" s="3">
        <v>20</v>
      </c>
      <c r="B28" s="19">
        <v>563</v>
      </c>
      <c r="C28" s="16" t="str">
        <f t="shared" si="0"/>
        <v>Benjamin Richards</v>
      </c>
      <c r="D28" s="16" t="str">
        <f t="shared" si="1"/>
        <v>Fleet &amp; Crookham AC</v>
      </c>
      <c r="E28" s="20" t="str">
        <f t="shared" si="2"/>
        <v>Male</v>
      </c>
      <c r="F28" s="20" t="str">
        <f t="shared" si="3"/>
        <v>U11</v>
      </c>
      <c r="G28" s="16" t="str">
        <f t="shared" si="17"/>
        <v>Fleet &amp; Crookham AC</v>
      </c>
      <c r="H28" s="17"/>
      <c r="I28" s="18">
        <v>41</v>
      </c>
      <c r="J28" s="36" t="str">
        <f t="shared" si="4"/>
        <v/>
      </c>
      <c r="K28" s="21">
        <f>COUNTIF(D$9:D28,D28)</f>
        <v>2</v>
      </c>
      <c r="L28" s="21">
        <f>COUNTIF(G$9:G28,G28)</f>
        <v>2</v>
      </c>
      <c r="M28" s="16">
        <f>SUMIF(G$9:G28,G28,A$9:A28)</f>
        <v>38</v>
      </c>
      <c r="N28" s="16" t="str">
        <f t="shared" si="18"/>
        <v/>
      </c>
      <c r="O28" s="16" t="str">
        <f t="shared" si="19"/>
        <v/>
      </c>
      <c r="P28" s="16" t="str">
        <f t="shared" si="20"/>
        <v/>
      </c>
      <c r="Q28" s="34" t="str">
        <f t="shared" si="21"/>
        <v/>
      </c>
      <c r="R28" s="16">
        <f t="shared" si="22"/>
        <v>38.000563</v>
      </c>
      <c r="S28" s="16">
        <f t="shared" si="23"/>
        <v>6</v>
      </c>
      <c r="T28" s="16" t="str">
        <f t="shared" si="24"/>
        <v>Fleet &amp; Crookham AC</v>
      </c>
      <c r="U28" s="34">
        <f t="shared" si="25"/>
        <v>38.000563</v>
      </c>
      <c r="V28" s="16" t="str">
        <f t="shared" si="26"/>
        <v/>
      </c>
      <c r="W28" s="16" t="str">
        <f t="shared" si="27"/>
        <v/>
      </c>
      <c r="X28" s="16" t="str">
        <f t="shared" si="28"/>
        <v/>
      </c>
      <c r="Y28" s="34" t="str">
        <f t="shared" si="29"/>
        <v/>
      </c>
      <c r="Z28" s="16" t="str">
        <f t="shared" si="30"/>
        <v/>
      </c>
      <c r="AA28" s="16" t="str">
        <f t="shared" si="31"/>
        <v/>
      </c>
      <c r="AB28" s="16" t="str">
        <f t="shared" si="32"/>
        <v/>
      </c>
      <c r="AC28" s="34" t="str">
        <f t="shared" si="33"/>
        <v/>
      </c>
      <c r="AD28" s="16" t="str">
        <f t="shared" si="34"/>
        <v/>
      </c>
      <c r="AE28" s="16" t="str">
        <f t="shared" si="35"/>
        <v/>
      </c>
      <c r="AF28" s="16" t="str">
        <f t="shared" si="36"/>
        <v/>
      </c>
      <c r="AG28" s="34" t="str">
        <f t="shared" si="37"/>
        <v/>
      </c>
      <c r="AH28" s="16" t="str">
        <f t="shared" si="38"/>
        <v/>
      </c>
      <c r="AI28" s="16" t="str">
        <f t="shared" si="39"/>
        <v/>
      </c>
      <c r="AJ28" s="16" t="str">
        <f t="shared" si="40"/>
        <v/>
      </c>
      <c r="AK28" s="34" t="str">
        <f t="shared" si="41"/>
        <v/>
      </c>
      <c r="AL28" s="34"/>
      <c r="AM28" s="53">
        <v>20</v>
      </c>
      <c r="AN28" s="60" t="str">
        <f t="shared" si="5"/>
        <v/>
      </c>
      <c r="AO28" s="60" t="str">
        <f t="shared" si="6"/>
        <v/>
      </c>
      <c r="AP28" s="60"/>
      <c r="AQ28" s="60" t="str">
        <f t="shared" si="7"/>
        <v/>
      </c>
      <c r="AR28" s="60" t="str">
        <f t="shared" si="8"/>
        <v/>
      </c>
      <c r="AS28" s="60"/>
      <c r="AT28" s="60" t="str">
        <f t="shared" si="9"/>
        <v/>
      </c>
      <c r="AU28" s="60" t="str">
        <f t="shared" si="10"/>
        <v/>
      </c>
      <c r="AV28" s="60"/>
      <c r="AW28" s="60" t="str">
        <f t="shared" si="11"/>
        <v/>
      </c>
      <c r="AX28" s="60" t="str">
        <f t="shared" si="12"/>
        <v/>
      </c>
      <c r="AY28" s="60"/>
      <c r="AZ28" s="60" t="str">
        <f t="shared" si="13"/>
        <v/>
      </c>
      <c r="BA28" s="60" t="str">
        <f t="shared" si="14"/>
        <v/>
      </c>
      <c r="BB28" s="60"/>
      <c r="BC28" s="60" t="str">
        <f t="shared" si="15"/>
        <v/>
      </c>
      <c r="BD28" s="60" t="str">
        <f t="shared" si="16"/>
        <v/>
      </c>
    </row>
    <row r="29" spans="1:56" x14ac:dyDescent="0.2">
      <c r="A29" s="3">
        <v>21</v>
      </c>
      <c r="B29" s="19">
        <v>973</v>
      </c>
      <c r="C29" s="16" t="str">
        <f t="shared" si="0"/>
        <v>KAY DAVIES</v>
      </c>
      <c r="D29" s="16" t="str">
        <f t="shared" si="1"/>
        <v>Young Athletes Club</v>
      </c>
      <c r="E29" s="20" t="str">
        <f t="shared" si="2"/>
        <v>M</v>
      </c>
      <c r="F29" s="20" t="str">
        <f t="shared" si="3"/>
        <v>U11</v>
      </c>
      <c r="G29" s="16" t="str">
        <f t="shared" si="17"/>
        <v>Young Athletes Club</v>
      </c>
      <c r="H29" s="17"/>
      <c r="I29" s="18">
        <v>46</v>
      </c>
      <c r="J29" s="36" t="str">
        <f t="shared" si="4"/>
        <v/>
      </c>
      <c r="K29" s="21">
        <f>COUNTIF(D$9:D29,D29)</f>
        <v>4</v>
      </c>
      <c r="L29" s="21">
        <f>COUNTIF(G$9:G29,G29)</f>
        <v>4</v>
      </c>
      <c r="M29" s="16">
        <f>SUMIF(G$9:G29,G29,A$9:A29)</f>
        <v>65</v>
      </c>
      <c r="N29" s="16" t="str">
        <f t="shared" si="18"/>
        <v/>
      </c>
      <c r="O29" s="16" t="str">
        <f t="shared" si="19"/>
        <v/>
      </c>
      <c r="P29" s="16" t="str">
        <f t="shared" si="20"/>
        <v/>
      </c>
      <c r="Q29" s="34" t="str">
        <f t="shared" si="21"/>
        <v/>
      </c>
      <c r="R29" s="16" t="str">
        <f t="shared" si="22"/>
        <v/>
      </c>
      <c r="S29" s="16" t="str">
        <f t="shared" si="23"/>
        <v/>
      </c>
      <c r="T29" s="16" t="str">
        <f t="shared" si="24"/>
        <v/>
      </c>
      <c r="U29" s="34" t="str">
        <f t="shared" si="25"/>
        <v/>
      </c>
      <c r="V29" s="16" t="str">
        <f t="shared" si="26"/>
        <v/>
      </c>
      <c r="W29" s="16" t="str">
        <f t="shared" si="27"/>
        <v/>
      </c>
      <c r="X29" s="16" t="str">
        <f t="shared" si="28"/>
        <v/>
      </c>
      <c r="Y29" s="34" t="str">
        <f t="shared" si="29"/>
        <v/>
      </c>
      <c r="Z29" s="16">
        <f t="shared" si="30"/>
        <v>65.000973000000002</v>
      </c>
      <c r="AA29" s="16">
        <f t="shared" si="31"/>
        <v>3</v>
      </c>
      <c r="AB29" s="16" t="str">
        <f t="shared" si="32"/>
        <v>Young Athletes Club</v>
      </c>
      <c r="AC29" s="34">
        <f t="shared" si="33"/>
        <v>65.000973000000002</v>
      </c>
      <c r="AD29" s="16" t="str">
        <f t="shared" si="34"/>
        <v/>
      </c>
      <c r="AE29" s="16" t="str">
        <f t="shared" si="35"/>
        <v/>
      </c>
      <c r="AF29" s="16" t="str">
        <f t="shared" si="36"/>
        <v/>
      </c>
      <c r="AG29" s="34" t="str">
        <f t="shared" si="37"/>
        <v/>
      </c>
      <c r="AH29" s="16" t="str">
        <f t="shared" si="38"/>
        <v/>
      </c>
      <c r="AI29" s="16" t="str">
        <f t="shared" si="39"/>
        <v/>
      </c>
      <c r="AJ29" s="16" t="str">
        <f t="shared" si="40"/>
        <v/>
      </c>
      <c r="AK29" s="34" t="str">
        <f t="shared" si="41"/>
        <v/>
      </c>
      <c r="AL29" s="34"/>
      <c r="AM29" s="53"/>
      <c r="AN29" s="60" t="str">
        <f t="shared" si="5"/>
        <v/>
      </c>
      <c r="AO29" s="60" t="str">
        <f t="shared" si="6"/>
        <v/>
      </c>
      <c r="AP29" s="60"/>
      <c r="AQ29" s="60" t="str">
        <f t="shared" si="7"/>
        <v/>
      </c>
      <c r="AR29" s="60" t="str">
        <f t="shared" si="8"/>
        <v/>
      </c>
      <c r="AS29" s="60"/>
      <c r="AT29" s="60" t="str">
        <f t="shared" si="9"/>
        <v/>
      </c>
      <c r="AU29" s="60" t="str">
        <f t="shared" si="10"/>
        <v/>
      </c>
      <c r="AV29" s="60"/>
      <c r="AW29" s="60" t="str">
        <f t="shared" si="11"/>
        <v/>
      </c>
      <c r="AX29" s="60" t="str">
        <f t="shared" si="12"/>
        <v/>
      </c>
      <c r="AY29" s="60"/>
      <c r="AZ29" s="60" t="str">
        <f t="shared" si="13"/>
        <v/>
      </c>
      <c r="BA29" s="60" t="str">
        <f t="shared" si="14"/>
        <v/>
      </c>
      <c r="BB29" s="60"/>
      <c r="BC29" s="60" t="str">
        <f t="shared" si="15"/>
        <v/>
      </c>
      <c r="BD29" s="60" t="str">
        <f t="shared" si="16"/>
        <v/>
      </c>
    </row>
    <row r="30" spans="1:56" x14ac:dyDescent="0.2">
      <c r="A30" s="3">
        <v>22</v>
      </c>
      <c r="B30" s="19">
        <v>452</v>
      </c>
      <c r="C30" s="16" t="str">
        <f t="shared" si="0"/>
        <v>Ollie Mellor</v>
      </c>
      <c r="D30" s="16" t="str">
        <f t="shared" si="1"/>
        <v>Camberley &amp; District AC</v>
      </c>
      <c r="E30" s="20" t="str">
        <f t="shared" si="2"/>
        <v>M</v>
      </c>
      <c r="F30" s="20" t="str">
        <f t="shared" si="3"/>
        <v xml:space="preserve">Under 11 </v>
      </c>
      <c r="G30" s="16" t="str">
        <f t="shared" si="17"/>
        <v>Camberley &amp; District AC</v>
      </c>
      <c r="H30" s="17"/>
      <c r="I30" s="18">
        <v>47</v>
      </c>
      <c r="J30" s="36" t="str">
        <f t="shared" si="4"/>
        <v/>
      </c>
      <c r="K30" s="21">
        <f>COUNTIF(D$9:D30,D30)</f>
        <v>4</v>
      </c>
      <c r="L30" s="21">
        <f>COUNTIF(G$9:G30,G30)</f>
        <v>4</v>
      </c>
      <c r="M30" s="16">
        <f>SUMIF(G$9:G30,G30,A$9:A30)</f>
        <v>62</v>
      </c>
      <c r="N30" s="16" t="str">
        <f t="shared" si="18"/>
        <v/>
      </c>
      <c r="O30" s="16" t="str">
        <f t="shared" si="19"/>
        <v/>
      </c>
      <c r="P30" s="16" t="str">
        <f t="shared" si="20"/>
        <v/>
      </c>
      <c r="Q30" s="34" t="str">
        <f t="shared" si="21"/>
        <v/>
      </c>
      <c r="R30" s="16" t="str">
        <f t="shared" si="22"/>
        <v/>
      </c>
      <c r="S30" s="16" t="str">
        <f t="shared" si="23"/>
        <v/>
      </c>
      <c r="T30" s="16" t="str">
        <f t="shared" si="24"/>
        <v/>
      </c>
      <c r="U30" s="34" t="str">
        <f t="shared" si="25"/>
        <v/>
      </c>
      <c r="V30" s="16" t="str">
        <f t="shared" si="26"/>
        <v/>
      </c>
      <c r="W30" s="16" t="str">
        <f t="shared" si="27"/>
        <v/>
      </c>
      <c r="X30" s="16" t="str">
        <f t="shared" si="28"/>
        <v/>
      </c>
      <c r="Y30" s="34" t="str">
        <f t="shared" si="29"/>
        <v/>
      </c>
      <c r="Z30" s="16">
        <f t="shared" si="30"/>
        <v>62.000452000000003</v>
      </c>
      <c r="AA30" s="16">
        <f t="shared" si="31"/>
        <v>2</v>
      </c>
      <c r="AB30" s="16" t="str">
        <f t="shared" si="32"/>
        <v>Camberley &amp; District AC</v>
      </c>
      <c r="AC30" s="34">
        <f t="shared" si="33"/>
        <v>62.000452000000003</v>
      </c>
      <c r="AD30" s="16" t="str">
        <f t="shared" si="34"/>
        <v/>
      </c>
      <c r="AE30" s="16" t="str">
        <f t="shared" si="35"/>
        <v/>
      </c>
      <c r="AF30" s="16" t="str">
        <f t="shared" si="36"/>
        <v/>
      </c>
      <c r="AG30" s="34" t="str">
        <f t="shared" si="37"/>
        <v/>
      </c>
      <c r="AH30" s="16" t="str">
        <f t="shared" si="38"/>
        <v/>
      </c>
      <c r="AI30" s="16" t="str">
        <f t="shared" si="39"/>
        <v/>
      </c>
      <c r="AJ30" s="16" t="str">
        <f t="shared" si="40"/>
        <v/>
      </c>
      <c r="AK30" s="34" t="str">
        <f t="shared" si="41"/>
        <v/>
      </c>
      <c r="AL30" s="34"/>
      <c r="AM30" s="53"/>
      <c r="AN30" s="60" t="str">
        <f t="shared" si="5"/>
        <v/>
      </c>
      <c r="AO30" s="60" t="str">
        <f t="shared" si="6"/>
        <v/>
      </c>
      <c r="AP30" s="60"/>
      <c r="AQ30" s="60" t="str">
        <f t="shared" si="7"/>
        <v/>
      </c>
      <c r="AR30" s="60" t="str">
        <f t="shared" si="8"/>
        <v/>
      </c>
      <c r="AS30" s="60"/>
      <c r="AT30" s="60" t="str">
        <f t="shared" si="9"/>
        <v/>
      </c>
      <c r="AU30" s="60" t="str">
        <f t="shared" si="10"/>
        <v/>
      </c>
      <c r="AV30" s="60"/>
      <c r="AW30" s="60" t="str">
        <f t="shared" si="11"/>
        <v/>
      </c>
      <c r="AX30" s="60" t="str">
        <f t="shared" si="12"/>
        <v/>
      </c>
      <c r="AY30" s="60"/>
      <c r="AZ30" s="60" t="str">
        <f t="shared" si="13"/>
        <v/>
      </c>
      <c r="BA30" s="60" t="str">
        <f t="shared" si="14"/>
        <v/>
      </c>
      <c r="BB30" s="60"/>
      <c r="BC30" s="60" t="str">
        <f t="shared" si="15"/>
        <v/>
      </c>
      <c r="BD30" s="60" t="str">
        <f t="shared" si="16"/>
        <v/>
      </c>
    </row>
    <row r="31" spans="1:56" x14ac:dyDescent="0.2">
      <c r="A31" s="3">
        <v>23</v>
      </c>
      <c r="B31" s="19">
        <v>148</v>
      </c>
      <c r="C31" s="16" t="str">
        <f t="shared" si="0"/>
        <v>Bertie Jones</v>
      </c>
      <c r="D31" s="16" t="str">
        <f t="shared" si="1"/>
        <v>Andover AC</v>
      </c>
      <c r="E31" s="20" t="str">
        <f t="shared" si="2"/>
        <v>M</v>
      </c>
      <c r="F31" s="20" t="str">
        <f t="shared" si="3"/>
        <v>U11</v>
      </c>
      <c r="G31" s="16" t="str">
        <f t="shared" si="17"/>
        <v>Andover AC</v>
      </c>
      <c r="H31" s="17"/>
      <c r="I31" s="18">
        <v>48</v>
      </c>
      <c r="J31" s="36" t="str">
        <f t="shared" si="4"/>
        <v/>
      </c>
      <c r="K31" s="21">
        <f>COUNTIF(D$9:D31,D31)</f>
        <v>2</v>
      </c>
      <c r="L31" s="21">
        <f>COUNTIF(G$9:G31,G31)</f>
        <v>2</v>
      </c>
      <c r="M31" s="16">
        <f>SUMIF(G$9:G31,G31,A$9:A31)</f>
        <v>40</v>
      </c>
      <c r="N31" s="16" t="str">
        <f t="shared" si="18"/>
        <v/>
      </c>
      <c r="O31" s="16" t="str">
        <f t="shared" si="19"/>
        <v/>
      </c>
      <c r="P31" s="16" t="str">
        <f t="shared" si="20"/>
        <v/>
      </c>
      <c r="Q31" s="34" t="str">
        <f t="shared" si="21"/>
        <v/>
      </c>
      <c r="R31" s="16">
        <f t="shared" si="22"/>
        <v>40.000148000000003</v>
      </c>
      <c r="S31" s="16">
        <f t="shared" si="23"/>
        <v>7</v>
      </c>
      <c r="T31" s="16" t="str">
        <f t="shared" si="24"/>
        <v>Andover AC</v>
      </c>
      <c r="U31" s="34">
        <f t="shared" si="25"/>
        <v>40.000148000000003</v>
      </c>
      <c r="V31" s="16" t="str">
        <f t="shared" si="26"/>
        <v/>
      </c>
      <c r="W31" s="16" t="str">
        <f t="shared" si="27"/>
        <v/>
      </c>
      <c r="X31" s="16" t="str">
        <f t="shared" si="28"/>
        <v/>
      </c>
      <c r="Y31" s="34" t="str">
        <f t="shared" si="29"/>
        <v/>
      </c>
      <c r="Z31" s="16" t="str">
        <f t="shared" si="30"/>
        <v/>
      </c>
      <c r="AA31" s="16" t="str">
        <f t="shared" si="31"/>
        <v/>
      </c>
      <c r="AB31" s="16" t="str">
        <f t="shared" si="32"/>
        <v/>
      </c>
      <c r="AC31" s="34" t="str">
        <f t="shared" si="33"/>
        <v/>
      </c>
      <c r="AD31" s="16" t="str">
        <f t="shared" si="34"/>
        <v/>
      </c>
      <c r="AE31" s="16" t="str">
        <f t="shared" si="35"/>
        <v/>
      </c>
      <c r="AF31" s="16" t="str">
        <f t="shared" si="36"/>
        <v/>
      </c>
      <c r="AG31" s="34" t="str">
        <f t="shared" si="37"/>
        <v/>
      </c>
      <c r="AH31" s="16" t="str">
        <f t="shared" si="38"/>
        <v/>
      </c>
      <c r="AI31" s="16" t="str">
        <f t="shared" si="39"/>
        <v/>
      </c>
      <c r="AJ31" s="16" t="str">
        <f t="shared" si="40"/>
        <v/>
      </c>
      <c r="AK31" s="34" t="str">
        <f t="shared" si="41"/>
        <v/>
      </c>
      <c r="AL31" s="34"/>
      <c r="AM31" s="53"/>
      <c r="AN31" s="93"/>
      <c r="AO31" s="94"/>
      <c r="AP31" s="60"/>
      <c r="AQ31" s="60" t="str">
        <f t="shared" si="7"/>
        <v/>
      </c>
      <c r="AR31" s="60" t="str">
        <f t="shared" si="8"/>
        <v/>
      </c>
      <c r="AS31" s="60"/>
      <c r="AT31" s="60" t="str">
        <f t="shared" si="9"/>
        <v/>
      </c>
      <c r="AU31" s="60" t="str">
        <f t="shared" si="10"/>
        <v/>
      </c>
      <c r="AV31" s="60"/>
      <c r="AW31" s="60" t="str">
        <f t="shared" si="11"/>
        <v/>
      </c>
      <c r="AX31" s="60" t="str">
        <f t="shared" si="12"/>
        <v/>
      </c>
      <c r="AY31" s="60"/>
      <c r="AZ31" s="60" t="str">
        <f t="shared" si="13"/>
        <v/>
      </c>
      <c r="BA31" s="60" t="str">
        <f t="shared" si="14"/>
        <v/>
      </c>
      <c r="BB31" s="60"/>
      <c r="BC31" s="60" t="str">
        <f t="shared" si="15"/>
        <v/>
      </c>
      <c r="BD31" s="60" t="str">
        <f t="shared" si="16"/>
        <v/>
      </c>
    </row>
    <row r="32" spans="1:56" x14ac:dyDescent="0.2">
      <c r="A32" s="3">
        <v>24</v>
      </c>
      <c r="B32" s="19">
        <v>221</v>
      </c>
      <c r="C32" s="16" t="str">
        <f t="shared" si="0"/>
        <v>Sam Graham</v>
      </c>
      <c r="D32" s="16" t="str">
        <f t="shared" si="1"/>
        <v>Basingstoke &amp; Mid Hants AC</v>
      </c>
      <c r="E32" s="20" t="str">
        <f t="shared" si="2"/>
        <v>M</v>
      </c>
      <c r="F32" s="20" t="str">
        <f t="shared" si="3"/>
        <v>U11B</v>
      </c>
      <c r="G32" s="16" t="str">
        <f t="shared" si="17"/>
        <v>Basingstoke &amp; Mid Hants AC</v>
      </c>
      <c r="H32" s="17"/>
      <c r="I32" s="18">
        <v>48</v>
      </c>
      <c r="J32" s="36" t="str">
        <f t="shared" si="4"/>
        <v/>
      </c>
      <c r="K32" s="21">
        <f>COUNTIF(D$9:D32,D32)</f>
        <v>3</v>
      </c>
      <c r="L32" s="21">
        <f>COUNTIF(G$9:G32,G32)</f>
        <v>3</v>
      </c>
      <c r="M32" s="16">
        <f>SUMIF(G$9:G32,G32,A$9:A32)</f>
        <v>43</v>
      </c>
      <c r="N32" s="16" t="str">
        <f t="shared" si="18"/>
        <v/>
      </c>
      <c r="O32" s="16" t="str">
        <f t="shared" si="19"/>
        <v/>
      </c>
      <c r="P32" s="16" t="str">
        <f t="shared" si="20"/>
        <v/>
      </c>
      <c r="Q32" s="34" t="str">
        <f t="shared" si="21"/>
        <v/>
      </c>
      <c r="R32" s="16" t="str">
        <f t="shared" si="22"/>
        <v/>
      </c>
      <c r="S32" s="16" t="str">
        <f t="shared" si="23"/>
        <v/>
      </c>
      <c r="T32" s="16" t="str">
        <f t="shared" si="24"/>
        <v/>
      </c>
      <c r="U32" s="34" t="str">
        <f t="shared" si="25"/>
        <v/>
      </c>
      <c r="V32" s="16">
        <f t="shared" si="26"/>
        <v>43.000221000000003</v>
      </c>
      <c r="W32" s="16">
        <f t="shared" si="27"/>
        <v>3</v>
      </c>
      <c r="X32" s="16" t="str">
        <f t="shared" si="28"/>
        <v>Basingstoke &amp; Mid Hants AC</v>
      </c>
      <c r="Y32" s="34">
        <f t="shared" si="29"/>
        <v>43.000221000000003</v>
      </c>
      <c r="Z32" s="16" t="str">
        <f t="shared" si="30"/>
        <v/>
      </c>
      <c r="AA32" s="16" t="str">
        <f t="shared" si="31"/>
        <v/>
      </c>
      <c r="AB32" s="16" t="str">
        <f t="shared" si="32"/>
        <v/>
      </c>
      <c r="AC32" s="34" t="str">
        <f t="shared" si="33"/>
        <v/>
      </c>
      <c r="AD32" s="16" t="str">
        <f t="shared" si="34"/>
        <v/>
      </c>
      <c r="AE32" s="16" t="str">
        <f t="shared" si="35"/>
        <v/>
      </c>
      <c r="AF32" s="16" t="str">
        <f t="shared" si="36"/>
        <v/>
      </c>
      <c r="AG32" s="34" t="str">
        <f t="shared" si="37"/>
        <v/>
      </c>
      <c r="AH32" s="16" t="str">
        <f t="shared" si="38"/>
        <v/>
      </c>
      <c r="AI32" s="16" t="str">
        <f t="shared" si="39"/>
        <v/>
      </c>
      <c r="AJ32" s="16" t="str">
        <f t="shared" si="40"/>
        <v/>
      </c>
      <c r="AK32" s="34" t="str">
        <f t="shared" si="41"/>
        <v/>
      </c>
      <c r="AL32" s="34"/>
      <c r="AM32" s="53"/>
      <c r="AN32" s="93"/>
      <c r="AO32" s="94"/>
      <c r="AP32" s="60"/>
      <c r="AQ32" s="60" t="str">
        <f t="shared" si="7"/>
        <v/>
      </c>
      <c r="AR32" s="60" t="str">
        <f t="shared" si="8"/>
        <v/>
      </c>
      <c r="AS32" s="60"/>
      <c r="AT32" s="60" t="str">
        <f t="shared" si="9"/>
        <v/>
      </c>
      <c r="AU32" s="60" t="str">
        <f t="shared" si="10"/>
        <v/>
      </c>
      <c r="AV32" s="60"/>
      <c r="AW32" s="60" t="str">
        <f t="shared" si="11"/>
        <v/>
      </c>
      <c r="AX32" s="60" t="str">
        <f t="shared" si="12"/>
        <v/>
      </c>
      <c r="AY32" s="60"/>
      <c r="AZ32" s="60" t="str">
        <f t="shared" si="13"/>
        <v/>
      </c>
      <c r="BA32" s="60" t="str">
        <f t="shared" si="14"/>
        <v/>
      </c>
      <c r="BB32" s="60"/>
      <c r="BC32" s="60" t="str">
        <f t="shared" si="15"/>
        <v/>
      </c>
      <c r="BD32" s="60" t="str">
        <f t="shared" si="16"/>
        <v/>
      </c>
    </row>
    <row r="33" spans="1:56" x14ac:dyDescent="0.2">
      <c r="A33" s="3">
        <v>25</v>
      </c>
      <c r="B33" s="19">
        <v>654</v>
      </c>
      <c r="C33" s="16" t="str">
        <f t="shared" si="0"/>
        <v>George Willings</v>
      </c>
      <c r="D33" s="16" t="str">
        <f t="shared" si="1"/>
        <v>Grey House School</v>
      </c>
      <c r="E33" s="20" t="str">
        <f t="shared" si="2"/>
        <v>M</v>
      </c>
      <c r="F33" s="20" t="str">
        <f t="shared" si="3"/>
        <v>u9</v>
      </c>
      <c r="G33" s="16" t="str">
        <f t="shared" si="17"/>
        <v>Grey House School</v>
      </c>
      <c r="H33" s="17"/>
      <c r="I33" s="18">
        <v>49</v>
      </c>
      <c r="J33" s="36" t="str">
        <f t="shared" si="4"/>
        <v/>
      </c>
      <c r="K33" s="21">
        <f>COUNTIF(D$9:D33,D33)</f>
        <v>1</v>
      </c>
      <c r="L33" s="21">
        <f>COUNTIF(G$9:G33,G33)</f>
        <v>1</v>
      </c>
      <c r="M33" s="16">
        <f>SUMIF(G$9:G33,G33,A$9:A33)</f>
        <v>25</v>
      </c>
      <c r="N33" s="16">
        <f t="shared" si="18"/>
        <v>25.000654000000001</v>
      </c>
      <c r="O33" s="16">
        <f t="shared" si="19"/>
        <v>11</v>
      </c>
      <c r="P33" s="16" t="str">
        <f t="shared" si="20"/>
        <v>Grey House School</v>
      </c>
      <c r="Q33" s="34">
        <f t="shared" si="21"/>
        <v>25.000654000000001</v>
      </c>
      <c r="R33" s="16" t="str">
        <f t="shared" si="22"/>
        <v/>
      </c>
      <c r="S33" s="16" t="str">
        <f t="shared" si="23"/>
        <v/>
      </c>
      <c r="T33" s="16" t="str">
        <f t="shared" si="24"/>
        <v/>
      </c>
      <c r="U33" s="34" t="str">
        <f t="shared" si="25"/>
        <v/>
      </c>
      <c r="V33" s="16" t="str">
        <f t="shared" si="26"/>
        <v/>
      </c>
      <c r="W33" s="16" t="str">
        <f t="shared" si="27"/>
        <v/>
      </c>
      <c r="X33" s="16" t="str">
        <f t="shared" si="28"/>
        <v/>
      </c>
      <c r="Y33" s="34" t="str">
        <f t="shared" si="29"/>
        <v/>
      </c>
      <c r="Z33" s="16" t="str">
        <f t="shared" si="30"/>
        <v/>
      </c>
      <c r="AA33" s="16" t="str">
        <f t="shared" si="31"/>
        <v/>
      </c>
      <c r="AB33" s="16" t="str">
        <f t="shared" si="32"/>
        <v/>
      </c>
      <c r="AC33" s="34" t="str">
        <f t="shared" si="33"/>
        <v/>
      </c>
      <c r="AD33" s="16" t="str">
        <f t="shared" si="34"/>
        <v/>
      </c>
      <c r="AE33" s="16" t="str">
        <f t="shared" si="35"/>
        <v/>
      </c>
      <c r="AF33" s="16" t="str">
        <f t="shared" si="36"/>
        <v/>
      </c>
      <c r="AG33" s="34" t="str">
        <f t="shared" si="37"/>
        <v/>
      </c>
      <c r="AH33" s="16" t="str">
        <f t="shared" si="38"/>
        <v/>
      </c>
      <c r="AI33" s="16" t="str">
        <f t="shared" si="39"/>
        <v/>
      </c>
      <c r="AJ33" s="16" t="str">
        <f t="shared" si="40"/>
        <v/>
      </c>
      <c r="AK33" s="34" t="str">
        <f t="shared" si="41"/>
        <v/>
      </c>
      <c r="AL33" s="34"/>
      <c r="AM33" s="53"/>
      <c r="AN33" s="93"/>
      <c r="AO33" s="94"/>
      <c r="AP33" s="60"/>
      <c r="AQ33" s="60" t="str">
        <f t="shared" si="7"/>
        <v/>
      </c>
      <c r="AR33" s="60" t="str">
        <f t="shared" si="8"/>
        <v/>
      </c>
      <c r="AS33" s="60"/>
      <c r="AT33" s="60" t="str">
        <f t="shared" si="9"/>
        <v/>
      </c>
      <c r="AU33" s="60" t="str">
        <f t="shared" si="10"/>
        <v/>
      </c>
      <c r="AV33" s="60"/>
      <c r="AW33" s="60" t="str">
        <f t="shared" si="11"/>
        <v/>
      </c>
      <c r="AX33" s="60" t="str">
        <f t="shared" si="12"/>
        <v/>
      </c>
      <c r="AY33" s="60"/>
      <c r="AZ33" s="60" t="str">
        <f t="shared" si="13"/>
        <v/>
      </c>
      <c r="BA33" s="60" t="str">
        <f t="shared" si="14"/>
        <v/>
      </c>
      <c r="BB33" s="60"/>
      <c r="BC33" s="60" t="str">
        <f t="shared" si="15"/>
        <v/>
      </c>
      <c r="BD33" s="60" t="str">
        <f t="shared" si="16"/>
        <v/>
      </c>
    </row>
    <row r="34" spans="1:56" x14ac:dyDescent="0.2">
      <c r="A34" s="3">
        <v>26</v>
      </c>
      <c r="B34" s="19">
        <v>345</v>
      </c>
      <c r="C34" s="16" t="str">
        <f t="shared" si="0"/>
        <v>PADDY MAIR</v>
      </c>
      <c r="D34" s="16" t="str">
        <f t="shared" si="1"/>
        <v>Bracknell AC</v>
      </c>
      <c r="E34" s="20" t="str">
        <f t="shared" si="2"/>
        <v>M</v>
      </c>
      <c r="F34" s="20" t="str">
        <f t="shared" si="3"/>
        <v>U11</v>
      </c>
      <c r="G34" s="16" t="str">
        <f t="shared" si="17"/>
        <v>Bracknell AC</v>
      </c>
      <c r="H34" s="17"/>
      <c r="I34" s="18">
        <v>50</v>
      </c>
      <c r="J34" s="36" t="str">
        <f t="shared" si="4"/>
        <v/>
      </c>
      <c r="K34" s="21">
        <f>COUNTIF(D$9:D34,D34)</f>
        <v>6</v>
      </c>
      <c r="L34" s="21">
        <f>COUNTIF(G$9:G34,G34)</f>
        <v>6</v>
      </c>
      <c r="M34" s="16">
        <f>SUMIF(G$9:G34,G34,A$9:A34)</f>
        <v>53</v>
      </c>
      <c r="N34" s="16" t="str">
        <f t="shared" si="18"/>
        <v/>
      </c>
      <c r="O34" s="16" t="str">
        <f t="shared" si="19"/>
        <v/>
      </c>
      <c r="P34" s="16" t="str">
        <f t="shared" si="20"/>
        <v/>
      </c>
      <c r="Q34" s="34" t="str">
        <f t="shared" si="21"/>
        <v/>
      </c>
      <c r="R34" s="16" t="str">
        <f t="shared" si="22"/>
        <v/>
      </c>
      <c r="S34" s="16" t="str">
        <f t="shared" si="23"/>
        <v/>
      </c>
      <c r="T34" s="16" t="str">
        <f t="shared" si="24"/>
        <v/>
      </c>
      <c r="U34" s="34" t="str">
        <f t="shared" si="25"/>
        <v/>
      </c>
      <c r="V34" s="16" t="str">
        <f t="shared" si="26"/>
        <v/>
      </c>
      <c r="W34" s="16" t="str">
        <f t="shared" si="27"/>
        <v/>
      </c>
      <c r="X34" s="16" t="str">
        <f t="shared" si="28"/>
        <v/>
      </c>
      <c r="Y34" s="34" t="str">
        <f t="shared" si="29"/>
        <v/>
      </c>
      <c r="Z34" s="16" t="str">
        <f t="shared" si="30"/>
        <v/>
      </c>
      <c r="AA34" s="16" t="str">
        <f t="shared" si="31"/>
        <v/>
      </c>
      <c r="AB34" s="16" t="str">
        <f t="shared" si="32"/>
        <v/>
      </c>
      <c r="AC34" s="34" t="str">
        <f t="shared" si="33"/>
        <v/>
      </c>
      <c r="AD34" s="16" t="str">
        <f t="shared" si="34"/>
        <v/>
      </c>
      <c r="AE34" s="16" t="str">
        <f t="shared" si="35"/>
        <v/>
      </c>
      <c r="AF34" s="16" t="str">
        <f t="shared" si="36"/>
        <v/>
      </c>
      <c r="AG34" s="34" t="str">
        <f t="shared" si="37"/>
        <v/>
      </c>
      <c r="AH34" s="16">
        <f t="shared" si="38"/>
        <v>53.000345000000003</v>
      </c>
      <c r="AI34" s="16">
        <f t="shared" si="39"/>
        <v>1</v>
      </c>
      <c r="AJ34" s="16" t="str">
        <f t="shared" si="40"/>
        <v>Bracknell AC</v>
      </c>
      <c r="AK34" s="34">
        <f t="shared" si="41"/>
        <v>53.000345000000003</v>
      </c>
      <c r="AL34" s="34"/>
      <c r="AM34" s="53"/>
      <c r="AN34" s="93"/>
      <c r="AO34" s="94"/>
      <c r="AP34" s="60"/>
      <c r="AQ34" s="60" t="str">
        <f t="shared" si="7"/>
        <v/>
      </c>
      <c r="AR34" s="60" t="str">
        <f t="shared" si="8"/>
        <v/>
      </c>
      <c r="AS34" s="60"/>
      <c r="AT34" s="60" t="str">
        <f t="shared" si="9"/>
        <v/>
      </c>
      <c r="AU34" s="60" t="str">
        <f t="shared" si="10"/>
        <v/>
      </c>
      <c r="AV34" s="60"/>
      <c r="AW34" s="60" t="str">
        <f t="shared" si="11"/>
        <v/>
      </c>
      <c r="AX34" s="60" t="str">
        <f t="shared" si="12"/>
        <v/>
      </c>
      <c r="AY34" s="60"/>
      <c r="AZ34" s="60" t="str">
        <f t="shared" si="13"/>
        <v/>
      </c>
      <c r="BA34" s="60" t="str">
        <f t="shared" si="14"/>
        <v/>
      </c>
      <c r="BB34" s="60"/>
      <c r="BC34" s="60" t="str">
        <f t="shared" si="15"/>
        <v/>
      </c>
      <c r="BD34" s="60" t="str">
        <f t="shared" si="16"/>
        <v/>
      </c>
    </row>
    <row r="35" spans="1:56" x14ac:dyDescent="0.2">
      <c r="A35" s="3">
        <v>27</v>
      </c>
      <c r="B35" s="19">
        <v>224</v>
      </c>
      <c r="C35" s="16" t="str">
        <f t="shared" si="0"/>
        <v>Aiden Leavey</v>
      </c>
      <c r="D35" s="16" t="str">
        <f t="shared" si="1"/>
        <v>Basingstoke &amp; Mid Hants AC</v>
      </c>
      <c r="E35" s="20" t="str">
        <f t="shared" si="2"/>
        <v>M</v>
      </c>
      <c r="F35" s="20" t="str">
        <f t="shared" si="3"/>
        <v>U11B</v>
      </c>
      <c r="G35" s="16" t="str">
        <f t="shared" si="17"/>
        <v>Basingstoke &amp; Mid Hants AC</v>
      </c>
      <c r="H35" s="17"/>
      <c r="I35" s="18">
        <v>51</v>
      </c>
      <c r="J35" s="36" t="str">
        <f t="shared" si="4"/>
        <v/>
      </c>
      <c r="K35" s="21">
        <f>COUNTIF(D$9:D35,D35)</f>
        <v>4</v>
      </c>
      <c r="L35" s="21">
        <f>COUNTIF(G$9:G35,G35)</f>
        <v>4</v>
      </c>
      <c r="M35" s="16">
        <f>SUMIF(G$9:G35,G35,A$9:A35)</f>
        <v>70</v>
      </c>
      <c r="N35" s="16" t="str">
        <f t="shared" si="18"/>
        <v/>
      </c>
      <c r="O35" s="16" t="str">
        <f t="shared" si="19"/>
        <v/>
      </c>
      <c r="P35" s="16" t="str">
        <f t="shared" si="20"/>
        <v/>
      </c>
      <c r="Q35" s="34" t="str">
        <f t="shared" si="21"/>
        <v/>
      </c>
      <c r="R35" s="16" t="str">
        <f t="shared" si="22"/>
        <v/>
      </c>
      <c r="S35" s="16" t="str">
        <f t="shared" si="23"/>
        <v/>
      </c>
      <c r="T35" s="16" t="str">
        <f t="shared" si="24"/>
        <v/>
      </c>
      <c r="U35" s="34" t="str">
        <f t="shared" si="25"/>
        <v/>
      </c>
      <c r="V35" s="16" t="str">
        <f t="shared" si="26"/>
        <v/>
      </c>
      <c r="W35" s="16" t="str">
        <f t="shared" si="27"/>
        <v/>
      </c>
      <c r="X35" s="16" t="str">
        <f t="shared" si="28"/>
        <v/>
      </c>
      <c r="Y35" s="34" t="str">
        <f t="shared" si="29"/>
        <v/>
      </c>
      <c r="Z35" s="16">
        <f t="shared" si="30"/>
        <v>70.000224000000003</v>
      </c>
      <c r="AA35" s="16">
        <f t="shared" si="31"/>
        <v>4</v>
      </c>
      <c r="AB35" s="16" t="str">
        <f t="shared" si="32"/>
        <v>Basingstoke &amp; Mid Hants AC</v>
      </c>
      <c r="AC35" s="34">
        <f t="shared" si="33"/>
        <v>70.000224000000003</v>
      </c>
      <c r="AD35" s="16" t="str">
        <f t="shared" si="34"/>
        <v/>
      </c>
      <c r="AE35" s="16" t="str">
        <f t="shared" si="35"/>
        <v/>
      </c>
      <c r="AF35" s="16" t="str">
        <f t="shared" si="36"/>
        <v/>
      </c>
      <c r="AG35" s="34" t="str">
        <f t="shared" si="37"/>
        <v/>
      </c>
      <c r="AH35" s="16" t="str">
        <f t="shared" si="38"/>
        <v/>
      </c>
      <c r="AI35" s="16" t="str">
        <f t="shared" si="39"/>
        <v/>
      </c>
      <c r="AJ35" s="16" t="str">
        <f t="shared" si="40"/>
        <v/>
      </c>
      <c r="AK35" s="34" t="str">
        <f t="shared" si="41"/>
        <v/>
      </c>
      <c r="AL35" s="34"/>
      <c r="AM35" s="53"/>
      <c r="AN35" s="93"/>
      <c r="AO35" s="94"/>
      <c r="AP35" s="60"/>
      <c r="AQ35" s="60" t="str">
        <f t="shared" si="7"/>
        <v/>
      </c>
      <c r="AR35" s="60" t="str">
        <f t="shared" si="8"/>
        <v/>
      </c>
      <c r="AS35" s="60"/>
      <c r="AT35" s="60" t="str">
        <f t="shared" si="9"/>
        <v/>
      </c>
      <c r="AU35" s="60" t="str">
        <f t="shared" si="10"/>
        <v/>
      </c>
      <c r="AV35" s="60"/>
      <c r="AW35" s="60" t="str">
        <f t="shared" si="11"/>
        <v/>
      </c>
      <c r="AX35" s="60" t="str">
        <f t="shared" si="12"/>
        <v/>
      </c>
      <c r="AY35" s="60"/>
      <c r="AZ35" s="60" t="str">
        <f t="shared" si="13"/>
        <v/>
      </c>
      <c r="BA35" s="60" t="str">
        <f t="shared" si="14"/>
        <v/>
      </c>
      <c r="BB35" s="60"/>
      <c r="BC35" s="60" t="str">
        <f t="shared" si="15"/>
        <v/>
      </c>
      <c r="BD35" s="60" t="str">
        <f t="shared" si="16"/>
        <v/>
      </c>
    </row>
    <row r="36" spans="1:56" x14ac:dyDescent="0.2">
      <c r="A36" s="3">
        <v>28</v>
      </c>
      <c r="B36" s="19">
        <v>800</v>
      </c>
      <c r="C36" s="16" t="str">
        <f t="shared" si="0"/>
        <v>Ethan Gubby</v>
      </c>
      <c r="D36" s="16" t="str">
        <f t="shared" si="1"/>
        <v>Haslemere Border &amp; Waverley AC</v>
      </c>
      <c r="E36" s="20" t="str">
        <f t="shared" si="2"/>
        <v>M</v>
      </c>
      <c r="F36" s="20" t="str">
        <f t="shared" si="3"/>
        <v>U11</v>
      </c>
      <c r="G36" s="16" t="str">
        <f t="shared" si="17"/>
        <v>Haslemere Border &amp; Waverley AC</v>
      </c>
      <c r="H36" s="17"/>
      <c r="I36" s="18">
        <v>52</v>
      </c>
      <c r="J36" s="36" t="str">
        <f t="shared" si="4"/>
        <v/>
      </c>
      <c r="K36" s="21">
        <f>COUNTIF(D$9:D36,D36)</f>
        <v>1</v>
      </c>
      <c r="L36" s="21">
        <f>COUNTIF(G$9:G36,G36)</f>
        <v>1</v>
      </c>
      <c r="M36" s="16">
        <f>SUMIF(G$9:G36,G36,A$9:A36)</f>
        <v>28</v>
      </c>
      <c r="N36" s="16">
        <f t="shared" si="18"/>
        <v>28.000800000000002</v>
      </c>
      <c r="O36" s="16">
        <f t="shared" si="19"/>
        <v>12</v>
      </c>
      <c r="P36" s="16" t="str">
        <f t="shared" si="20"/>
        <v>Haslemere Border &amp; Waverley AC</v>
      </c>
      <c r="Q36" s="34">
        <f t="shared" si="21"/>
        <v>28.000800000000002</v>
      </c>
      <c r="R36" s="16" t="str">
        <f t="shared" si="22"/>
        <v/>
      </c>
      <c r="S36" s="16" t="str">
        <f t="shared" si="23"/>
        <v/>
      </c>
      <c r="T36" s="16" t="str">
        <f t="shared" si="24"/>
        <v/>
      </c>
      <c r="U36" s="34" t="str">
        <f t="shared" si="25"/>
        <v/>
      </c>
      <c r="V36" s="16" t="str">
        <f t="shared" si="26"/>
        <v/>
      </c>
      <c r="W36" s="16" t="str">
        <f t="shared" si="27"/>
        <v/>
      </c>
      <c r="X36" s="16" t="str">
        <f t="shared" si="28"/>
        <v/>
      </c>
      <c r="Y36" s="34" t="str">
        <f t="shared" si="29"/>
        <v/>
      </c>
      <c r="Z36" s="16" t="str">
        <f t="shared" si="30"/>
        <v/>
      </c>
      <c r="AA36" s="16" t="str">
        <f t="shared" si="31"/>
        <v/>
      </c>
      <c r="AB36" s="16" t="str">
        <f t="shared" si="32"/>
        <v/>
      </c>
      <c r="AC36" s="34" t="str">
        <f t="shared" si="33"/>
        <v/>
      </c>
      <c r="AD36" s="16" t="str">
        <f t="shared" si="34"/>
        <v/>
      </c>
      <c r="AE36" s="16" t="str">
        <f t="shared" si="35"/>
        <v/>
      </c>
      <c r="AF36" s="16" t="str">
        <f t="shared" si="36"/>
        <v/>
      </c>
      <c r="AG36" s="34" t="str">
        <f t="shared" si="37"/>
        <v/>
      </c>
      <c r="AH36" s="16" t="str">
        <f t="shared" si="38"/>
        <v/>
      </c>
      <c r="AI36" s="16" t="str">
        <f t="shared" si="39"/>
        <v/>
      </c>
      <c r="AJ36" s="16" t="str">
        <f t="shared" si="40"/>
        <v/>
      </c>
      <c r="AK36" s="34" t="str">
        <f t="shared" si="41"/>
        <v/>
      </c>
      <c r="AL36" s="34"/>
      <c r="AM36" s="53"/>
      <c r="AN36" s="93"/>
      <c r="AO36" s="94"/>
      <c r="AP36" s="60"/>
      <c r="AQ36" s="60" t="str">
        <f t="shared" si="7"/>
        <v/>
      </c>
      <c r="AR36" s="60" t="str">
        <f t="shared" si="8"/>
        <v/>
      </c>
      <c r="AS36" s="60"/>
      <c r="AT36" s="60" t="str">
        <f t="shared" si="9"/>
        <v/>
      </c>
      <c r="AU36" s="60" t="str">
        <f t="shared" si="10"/>
        <v/>
      </c>
      <c r="AV36" s="60"/>
      <c r="AW36" s="60" t="str">
        <f t="shared" si="11"/>
        <v/>
      </c>
      <c r="AX36" s="60" t="str">
        <f t="shared" si="12"/>
        <v/>
      </c>
      <c r="AY36" s="60"/>
      <c r="AZ36" s="60" t="str">
        <f t="shared" si="13"/>
        <v/>
      </c>
      <c r="BA36" s="60" t="str">
        <f t="shared" si="14"/>
        <v/>
      </c>
      <c r="BB36" s="60"/>
      <c r="BC36" s="60" t="str">
        <f t="shared" si="15"/>
        <v/>
      </c>
      <c r="BD36" s="60" t="str">
        <f t="shared" si="16"/>
        <v/>
      </c>
    </row>
    <row r="37" spans="1:56" x14ac:dyDescent="0.2">
      <c r="A37" s="3">
        <v>29</v>
      </c>
      <c r="B37" s="19">
        <v>265</v>
      </c>
      <c r="C37" s="16" t="str">
        <f t="shared" si="0"/>
        <v>Reuben  Christian</v>
      </c>
      <c r="D37" s="16" t="str">
        <f t="shared" si="1"/>
        <v>Basingstoke &amp; Mid Hants AC</v>
      </c>
      <c r="E37" s="20" t="str">
        <f t="shared" si="2"/>
        <v>M</v>
      </c>
      <c r="F37" s="20" t="str">
        <f t="shared" si="3"/>
        <v>U11B</v>
      </c>
      <c r="G37" s="16" t="str">
        <f t="shared" si="17"/>
        <v>Basingstoke &amp; Mid Hants AC</v>
      </c>
      <c r="H37" s="17"/>
      <c r="I37" s="18">
        <v>53</v>
      </c>
      <c r="J37" s="36" t="str">
        <f t="shared" si="4"/>
        <v/>
      </c>
      <c r="K37" s="21">
        <f>COUNTIF(D$9:D37,D37)</f>
        <v>5</v>
      </c>
      <c r="L37" s="21">
        <f>COUNTIF(G$9:G37,G37)</f>
        <v>5</v>
      </c>
      <c r="M37" s="16">
        <f>SUMIF(G$9:G37,G37,A$9:A37)</f>
        <v>99</v>
      </c>
      <c r="N37" s="16" t="str">
        <f t="shared" si="18"/>
        <v/>
      </c>
      <c r="O37" s="16" t="str">
        <f t="shared" si="19"/>
        <v/>
      </c>
      <c r="P37" s="16" t="str">
        <f t="shared" si="20"/>
        <v/>
      </c>
      <c r="Q37" s="34" t="str">
        <f t="shared" si="21"/>
        <v/>
      </c>
      <c r="R37" s="16" t="str">
        <f t="shared" si="22"/>
        <v/>
      </c>
      <c r="S37" s="16" t="str">
        <f t="shared" si="23"/>
        <v/>
      </c>
      <c r="T37" s="16" t="str">
        <f t="shared" si="24"/>
        <v/>
      </c>
      <c r="U37" s="34" t="str">
        <f t="shared" si="25"/>
        <v/>
      </c>
      <c r="V37" s="16" t="str">
        <f t="shared" si="26"/>
        <v/>
      </c>
      <c r="W37" s="16" t="str">
        <f t="shared" si="27"/>
        <v/>
      </c>
      <c r="X37" s="16" t="str">
        <f t="shared" si="28"/>
        <v/>
      </c>
      <c r="Y37" s="34" t="str">
        <f t="shared" si="29"/>
        <v/>
      </c>
      <c r="Z37" s="16" t="str">
        <f t="shared" si="30"/>
        <v/>
      </c>
      <c r="AA37" s="16" t="str">
        <f t="shared" si="31"/>
        <v/>
      </c>
      <c r="AB37" s="16" t="str">
        <f t="shared" si="32"/>
        <v/>
      </c>
      <c r="AC37" s="34" t="str">
        <f t="shared" si="33"/>
        <v/>
      </c>
      <c r="AD37" s="16">
        <f t="shared" si="34"/>
        <v>99.000264999999999</v>
      </c>
      <c r="AE37" s="16">
        <f t="shared" si="35"/>
        <v>3</v>
      </c>
      <c r="AF37" s="16" t="str">
        <f t="shared" si="36"/>
        <v>Basingstoke &amp; Mid Hants AC</v>
      </c>
      <c r="AG37" s="34">
        <f t="shared" si="37"/>
        <v>99.000264999999999</v>
      </c>
      <c r="AH37" s="16" t="str">
        <f t="shared" si="38"/>
        <v/>
      </c>
      <c r="AI37" s="16" t="str">
        <f t="shared" si="39"/>
        <v/>
      </c>
      <c r="AJ37" s="16" t="str">
        <f t="shared" si="40"/>
        <v/>
      </c>
      <c r="AK37" s="34" t="str">
        <f t="shared" si="41"/>
        <v/>
      </c>
      <c r="AL37" s="34"/>
      <c r="AM37" s="53"/>
      <c r="AN37" s="93"/>
      <c r="AO37" s="94"/>
      <c r="AP37" s="60"/>
      <c r="AQ37" s="60" t="str">
        <f t="shared" si="7"/>
        <v/>
      </c>
      <c r="AR37" s="60" t="str">
        <f t="shared" si="8"/>
        <v/>
      </c>
      <c r="AS37" s="60"/>
      <c r="AT37" s="60" t="str">
        <f t="shared" si="9"/>
        <v/>
      </c>
      <c r="AU37" s="60" t="str">
        <f t="shared" si="10"/>
        <v/>
      </c>
      <c r="AV37" s="60"/>
      <c r="AW37" s="60" t="str">
        <f t="shared" si="11"/>
        <v/>
      </c>
      <c r="AX37" s="60" t="str">
        <f t="shared" si="12"/>
        <v/>
      </c>
      <c r="AY37" s="60"/>
      <c r="AZ37" s="60" t="str">
        <f t="shared" si="13"/>
        <v/>
      </c>
      <c r="BA37" s="60" t="str">
        <f t="shared" si="14"/>
        <v/>
      </c>
      <c r="BB37" s="60"/>
      <c r="BC37" s="60" t="str">
        <f t="shared" si="15"/>
        <v/>
      </c>
      <c r="BD37" s="60" t="str">
        <f t="shared" si="16"/>
        <v/>
      </c>
    </row>
    <row r="38" spans="1:56" x14ac:dyDescent="0.2">
      <c r="A38" s="3">
        <v>30</v>
      </c>
      <c r="B38" s="19">
        <v>66</v>
      </c>
      <c r="C38" s="16" t="str">
        <f t="shared" si="0"/>
        <v>Daniel Shattock</v>
      </c>
      <c r="D38" s="16" t="str">
        <f t="shared" si="1"/>
        <v>Aldershot Farnham &amp; District AC</v>
      </c>
      <c r="E38" s="20" t="str">
        <f t="shared" si="2"/>
        <v>M</v>
      </c>
      <c r="F38" s="20" t="str">
        <f t="shared" si="3"/>
        <v>U11</v>
      </c>
      <c r="G38" s="16" t="str">
        <f t="shared" si="17"/>
        <v>Aldershot Farnham &amp; District AC</v>
      </c>
      <c r="H38" s="17"/>
      <c r="I38" s="18">
        <v>54</v>
      </c>
      <c r="J38" s="36" t="str">
        <f t="shared" si="4"/>
        <v/>
      </c>
      <c r="K38" s="21">
        <f>COUNTIF(D$9:D38,D38)</f>
        <v>2</v>
      </c>
      <c r="L38" s="21">
        <f>COUNTIF(G$9:G38,G38)</f>
        <v>2</v>
      </c>
      <c r="M38" s="16">
        <f>SUMIF(G$9:G38,G38,A$9:A38)</f>
        <v>34</v>
      </c>
      <c r="N38" s="16" t="str">
        <f t="shared" si="18"/>
        <v/>
      </c>
      <c r="O38" s="16" t="str">
        <f t="shared" si="19"/>
        <v/>
      </c>
      <c r="P38" s="16" t="str">
        <f t="shared" si="20"/>
        <v/>
      </c>
      <c r="Q38" s="34" t="str">
        <f t="shared" si="21"/>
        <v/>
      </c>
      <c r="R38" s="16">
        <f t="shared" si="22"/>
        <v>34.000065999999997</v>
      </c>
      <c r="S38" s="16">
        <f t="shared" si="23"/>
        <v>5</v>
      </c>
      <c r="T38" s="16" t="str">
        <f t="shared" si="24"/>
        <v>Aldershot Farnham &amp; District AC</v>
      </c>
      <c r="U38" s="34">
        <f t="shared" si="25"/>
        <v>34.000065999999997</v>
      </c>
      <c r="V38" s="16" t="str">
        <f t="shared" si="26"/>
        <v/>
      </c>
      <c r="W38" s="16" t="str">
        <f t="shared" si="27"/>
        <v/>
      </c>
      <c r="X38" s="16" t="str">
        <f t="shared" si="28"/>
        <v/>
      </c>
      <c r="Y38" s="34" t="str">
        <f t="shared" si="29"/>
        <v/>
      </c>
      <c r="Z38" s="16" t="str">
        <f t="shared" si="30"/>
        <v/>
      </c>
      <c r="AA38" s="16" t="str">
        <f t="shared" si="31"/>
        <v/>
      </c>
      <c r="AB38" s="16" t="str">
        <f t="shared" si="32"/>
        <v/>
      </c>
      <c r="AC38" s="34" t="str">
        <f t="shared" si="33"/>
        <v/>
      </c>
      <c r="AD38" s="16" t="str">
        <f t="shared" si="34"/>
        <v/>
      </c>
      <c r="AE38" s="16" t="str">
        <f t="shared" si="35"/>
        <v/>
      </c>
      <c r="AF38" s="16" t="str">
        <f t="shared" si="36"/>
        <v/>
      </c>
      <c r="AG38" s="34" t="str">
        <f t="shared" si="37"/>
        <v/>
      </c>
      <c r="AH38" s="16" t="str">
        <f t="shared" si="38"/>
        <v/>
      </c>
      <c r="AI38" s="16" t="str">
        <f t="shared" si="39"/>
        <v/>
      </c>
      <c r="AJ38" s="16" t="str">
        <f t="shared" si="40"/>
        <v/>
      </c>
      <c r="AK38" s="34" t="str">
        <f t="shared" si="41"/>
        <v/>
      </c>
      <c r="AL38" s="34"/>
      <c r="AM38" s="53"/>
      <c r="AN38" s="93"/>
      <c r="AO38" s="94"/>
      <c r="AP38" s="60"/>
      <c r="AQ38" s="60" t="str">
        <f t="shared" si="7"/>
        <v/>
      </c>
      <c r="AR38" s="60" t="str">
        <f t="shared" si="8"/>
        <v/>
      </c>
      <c r="AS38" s="60"/>
      <c r="AT38" s="60" t="str">
        <f t="shared" si="9"/>
        <v/>
      </c>
      <c r="AU38" s="60" t="str">
        <f t="shared" si="10"/>
        <v/>
      </c>
      <c r="AV38" s="60"/>
      <c r="AW38" s="60" t="str">
        <f t="shared" si="11"/>
        <v/>
      </c>
      <c r="AX38" s="60" t="str">
        <f t="shared" si="12"/>
        <v/>
      </c>
      <c r="AY38" s="60"/>
      <c r="AZ38" s="60" t="str">
        <f t="shared" si="13"/>
        <v/>
      </c>
      <c r="BA38" s="60" t="str">
        <f t="shared" si="14"/>
        <v/>
      </c>
      <c r="BB38" s="60"/>
      <c r="BC38" s="60" t="str">
        <f t="shared" si="15"/>
        <v/>
      </c>
      <c r="BD38" s="60" t="str">
        <f t="shared" si="16"/>
        <v/>
      </c>
    </row>
    <row r="39" spans="1:56" x14ac:dyDescent="0.2">
      <c r="A39" s="3">
        <v>31</v>
      </c>
      <c r="B39" s="19">
        <v>75</v>
      </c>
      <c r="C39" s="16" t="str">
        <f t="shared" si="0"/>
        <v>Henry Rattray</v>
      </c>
      <c r="D39" s="16" t="str">
        <f t="shared" si="1"/>
        <v>Aldershot Farnham &amp; District AC</v>
      </c>
      <c r="E39" s="20" t="str">
        <f t="shared" si="2"/>
        <v>M</v>
      </c>
      <c r="F39" s="20" t="str">
        <f t="shared" si="3"/>
        <v>U11</v>
      </c>
      <c r="G39" s="16" t="str">
        <f t="shared" si="17"/>
        <v>Aldershot Farnham &amp; District AC</v>
      </c>
      <c r="H39" s="17"/>
      <c r="I39" s="18">
        <v>55</v>
      </c>
      <c r="J39" s="36" t="str">
        <f t="shared" si="4"/>
        <v/>
      </c>
      <c r="K39" s="21">
        <f>COUNTIF(D$9:D39,D39)</f>
        <v>3</v>
      </c>
      <c r="L39" s="21">
        <f>COUNTIF(G$9:G39,G39)</f>
        <v>3</v>
      </c>
      <c r="M39" s="16">
        <f>SUMIF(G$9:G39,G39,A$9:A39)</f>
        <v>65</v>
      </c>
      <c r="N39" s="16" t="str">
        <f t="shared" si="18"/>
        <v/>
      </c>
      <c r="O39" s="16" t="str">
        <f t="shared" si="19"/>
        <v/>
      </c>
      <c r="P39" s="16" t="str">
        <f t="shared" si="20"/>
        <v/>
      </c>
      <c r="Q39" s="34" t="str">
        <f t="shared" si="21"/>
        <v/>
      </c>
      <c r="R39" s="16" t="str">
        <f t="shared" si="22"/>
        <v/>
      </c>
      <c r="S39" s="16" t="str">
        <f t="shared" si="23"/>
        <v/>
      </c>
      <c r="T39" s="16" t="str">
        <f t="shared" si="24"/>
        <v/>
      </c>
      <c r="U39" s="34" t="str">
        <f t="shared" si="25"/>
        <v/>
      </c>
      <c r="V39" s="16">
        <f t="shared" si="26"/>
        <v>65.000074999999995</v>
      </c>
      <c r="W39" s="16">
        <f t="shared" si="27"/>
        <v>5</v>
      </c>
      <c r="X39" s="16" t="str">
        <f t="shared" si="28"/>
        <v>Aldershot Farnham &amp; District AC</v>
      </c>
      <c r="Y39" s="34">
        <f t="shared" si="29"/>
        <v>65.000074999999995</v>
      </c>
      <c r="Z39" s="16" t="str">
        <f t="shared" si="30"/>
        <v/>
      </c>
      <c r="AA39" s="16" t="str">
        <f t="shared" si="31"/>
        <v/>
      </c>
      <c r="AB39" s="16" t="str">
        <f t="shared" si="32"/>
        <v/>
      </c>
      <c r="AC39" s="34" t="str">
        <f t="shared" si="33"/>
        <v/>
      </c>
      <c r="AD39" s="16" t="str">
        <f t="shared" si="34"/>
        <v/>
      </c>
      <c r="AE39" s="16" t="str">
        <f t="shared" si="35"/>
        <v/>
      </c>
      <c r="AF39" s="16" t="str">
        <f t="shared" si="36"/>
        <v/>
      </c>
      <c r="AG39" s="34" t="str">
        <f t="shared" si="37"/>
        <v/>
      </c>
      <c r="AH39" s="16" t="str">
        <f t="shared" si="38"/>
        <v/>
      </c>
      <c r="AI39" s="16" t="str">
        <f t="shared" si="39"/>
        <v/>
      </c>
      <c r="AJ39" s="16" t="str">
        <f t="shared" si="40"/>
        <v/>
      </c>
      <c r="AK39" s="34" t="str">
        <f t="shared" si="41"/>
        <v/>
      </c>
      <c r="AL39" s="34"/>
      <c r="AM39" s="53"/>
      <c r="AN39" s="93"/>
      <c r="AO39" s="94"/>
      <c r="AP39" s="60"/>
      <c r="AQ39" s="60" t="str">
        <f t="shared" si="7"/>
        <v/>
      </c>
      <c r="AR39" s="60" t="str">
        <f t="shared" si="8"/>
        <v/>
      </c>
      <c r="AS39" s="60"/>
      <c r="AT39" s="60" t="str">
        <f t="shared" si="9"/>
        <v/>
      </c>
      <c r="AU39" s="60" t="str">
        <f t="shared" si="10"/>
        <v/>
      </c>
      <c r="AV39" s="60"/>
      <c r="AW39" s="60" t="str">
        <f t="shared" si="11"/>
        <v/>
      </c>
      <c r="AX39" s="60" t="str">
        <f t="shared" si="12"/>
        <v/>
      </c>
      <c r="AY39" s="60"/>
      <c r="AZ39" s="60" t="str">
        <f t="shared" si="13"/>
        <v/>
      </c>
      <c r="BA39" s="60" t="str">
        <f t="shared" si="14"/>
        <v/>
      </c>
      <c r="BB39" s="60"/>
      <c r="BC39" s="60" t="str">
        <f t="shared" si="15"/>
        <v/>
      </c>
      <c r="BD39" s="60" t="str">
        <f t="shared" si="16"/>
        <v/>
      </c>
    </row>
    <row r="40" spans="1:56" x14ac:dyDescent="0.2">
      <c r="A40" s="3">
        <v>32</v>
      </c>
      <c r="B40" s="19">
        <v>454</v>
      </c>
      <c r="C40" s="16" t="str">
        <f t="shared" si="0"/>
        <v>Dylan Hobbs</v>
      </c>
      <c r="D40" s="16" t="str">
        <f t="shared" si="1"/>
        <v>Camberley &amp; District AC</v>
      </c>
      <c r="E40" s="20" t="str">
        <f t="shared" si="2"/>
        <v>M</v>
      </c>
      <c r="F40" s="20" t="str">
        <f t="shared" si="3"/>
        <v>Under 11</v>
      </c>
      <c r="G40" s="16" t="str">
        <f t="shared" si="17"/>
        <v>Camberley &amp; District AC</v>
      </c>
      <c r="H40" s="17"/>
      <c r="I40" s="18">
        <v>57</v>
      </c>
      <c r="J40" s="36" t="str">
        <f t="shared" si="4"/>
        <v/>
      </c>
      <c r="K40" s="21">
        <f>COUNTIF(D$9:D40,D40)</f>
        <v>5</v>
      </c>
      <c r="L40" s="21">
        <f>COUNTIF(G$9:G40,G40)</f>
        <v>5</v>
      </c>
      <c r="M40" s="16">
        <f>SUMIF(G$9:G40,G40,A$9:A40)</f>
        <v>94</v>
      </c>
      <c r="N40" s="16" t="str">
        <f t="shared" si="18"/>
        <v/>
      </c>
      <c r="O40" s="16" t="str">
        <f t="shared" si="19"/>
        <v/>
      </c>
      <c r="P40" s="16" t="str">
        <f t="shared" si="20"/>
        <v/>
      </c>
      <c r="Q40" s="34" t="str">
        <f t="shared" si="21"/>
        <v/>
      </c>
      <c r="R40" s="16" t="str">
        <f t="shared" si="22"/>
        <v/>
      </c>
      <c r="S40" s="16" t="str">
        <f t="shared" si="23"/>
        <v/>
      </c>
      <c r="T40" s="16" t="str">
        <f t="shared" si="24"/>
        <v/>
      </c>
      <c r="U40" s="34" t="str">
        <f t="shared" si="25"/>
        <v/>
      </c>
      <c r="V40" s="16" t="str">
        <f t="shared" si="26"/>
        <v/>
      </c>
      <c r="W40" s="16" t="str">
        <f t="shared" si="27"/>
        <v/>
      </c>
      <c r="X40" s="16" t="str">
        <f t="shared" si="28"/>
        <v/>
      </c>
      <c r="Y40" s="34" t="str">
        <f t="shared" si="29"/>
        <v/>
      </c>
      <c r="Z40" s="16" t="str">
        <f t="shared" si="30"/>
        <v/>
      </c>
      <c r="AA40" s="16" t="str">
        <f t="shared" si="31"/>
        <v/>
      </c>
      <c r="AB40" s="16" t="str">
        <f t="shared" si="32"/>
        <v/>
      </c>
      <c r="AC40" s="34" t="str">
        <f t="shared" si="33"/>
        <v/>
      </c>
      <c r="AD40" s="16">
        <f t="shared" si="34"/>
        <v>94.000454000000005</v>
      </c>
      <c r="AE40" s="16">
        <f t="shared" si="35"/>
        <v>2</v>
      </c>
      <c r="AF40" s="16" t="str">
        <f t="shared" si="36"/>
        <v>Camberley &amp; District AC</v>
      </c>
      <c r="AG40" s="34">
        <f t="shared" si="37"/>
        <v>94.000454000000005</v>
      </c>
      <c r="AH40" s="16" t="str">
        <f t="shared" si="38"/>
        <v/>
      </c>
      <c r="AI40" s="16" t="str">
        <f t="shared" si="39"/>
        <v/>
      </c>
      <c r="AJ40" s="16" t="str">
        <f t="shared" si="40"/>
        <v/>
      </c>
      <c r="AK40" s="34" t="str">
        <f t="shared" si="41"/>
        <v/>
      </c>
      <c r="AL40" s="34"/>
      <c r="AM40" s="53"/>
      <c r="AN40" s="93"/>
      <c r="AO40" s="94"/>
      <c r="AP40" s="60"/>
      <c r="AQ40" s="60" t="str">
        <f t="shared" si="7"/>
        <v/>
      </c>
      <c r="AR40" s="60" t="str">
        <f t="shared" si="8"/>
        <v/>
      </c>
      <c r="AS40" s="60"/>
      <c r="AT40" s="60" t="str">
        <f t="shared" si="9"/>
        <v/>
      </c>
      <c r="AU40" s="60" t="str">
        <f t="shared" si="10"/>
        <v/>
      </c>
      <c r="AV40" s="60"/>
      <c r="AW40" s="60" t="str">
        <f t="shared" si="11"/>
        <v/>
      </c>
      <c r="AX40" s="60" t="str">
        <f t="shared" si="12"/>
        <v/>
      </c>
      <c r="AY40" s="60"/>
      <c r="AZ40" s="60" t="str">
        <f t="shared" si="13"/>
        <v/>
      </c>
      <c r="BA40" s="60" t="str">
        <f t="shared" si="14"/>
        <v/>
      </c>
      <c r="BB40" s="60"/>
      <c r="BC40" s="60" t="str">
        <f t="shared" si="15"/>
        <v/>
      </c>
      <c r="BD40" s="60" t="str">
        <f t="shared" si="16"/>
        <v/>
      </c>
    </row>
    <row r="41" spans="1:56" x14ac:dyDescent="0.2">
      <c r="A41" s="3">
        <v>33</v>
      </c>
      <c r="B41" s="19">
        <v>836</v>
      </c>
      <c r="C41" s="16" t="str">
        <f t="shared" si="0"/>
        <v>George  Robertson</v>
      </c>
      <c r="D41" s="16" t="str">
        <f t="shared" si="1"/>
        <v>Woking AC</v>
      </c>
      <c r="E41" s="20" t="str">
        <f t="shared" si="2"/>
        <v>M</v>
      </c>
      <c r="F41" s="20" t="str">
        <f t="shared" si="3"/>
        <v>U11</v>
      </c>
      <c r="G41" s="16" t="str">
        <f t="shared" si="17"/>
        <v>Woking AC</v>
      </c>
      <c r="H41" s="17"/>
      <c r="I41" s="18">
        <v>57</v>
      </c>
      <c r="J41" s="36" t="str">
        <f t="shared" si="4"/>
        <v/>
      </c>
      <c r="K41" s="21">
        <f>COUNTIF(D$9:D41,D41)</f>
        <v>2</v>
      </c>
      <c r="L41" s="21">
        <f>COUNTIF(G$9:G41,G41)</f>
        <v>2</v>
      </c>
      <c r="M41" s="16">
        <f>SUMIF(G$9:G41,G41,A$9:A41)</f>
        <v>43</v>
      </c>
      <c r="N41" s="16" t="str">
        <f t="shared" si="18"/>
        <v/>
      </c>
      <c r="O41" s="16" t="str">
        <f t="shared" si="19"/>
        <v/>
      </c>
      <c r="P41" s="16" t="str">
        <f t="shared" si="20"/>
        <v/>
      </c>
      <c r="Q41" s="34" t="str">
        <f t="shared" si="21"/>
        <v/>
      </c>
      <c r="R41" s="16">
        <f t="shared" si="22"/>
        <v>43.000836</v>
      </c>
      <c r="S41" s="16">
        <f t="shared" si="23"/>
        <v>8</v>
      </c>
      <c r="T41" s="16" t="str">
        <f t="shared" si="24"/>
        <v>Woking AC</v>
      </c>
      <c r="U41" s="34">
        <f t="shared" si="25"/>
        <v>43.000836</v>
      </c>
      <c r="V41" s="16" t="str">
        <f t="shared" si="26"/>
        <v/>
      </c>
      <c r="W41" s="16" t="str">
        <f t="shared" si="27"/>
        <v/>
      </c>
      <c r="X41" s="16" t="str">
        <f t="shared" si="28"/>
        <v/>
      </c>
      <c r="Y41" s="34" t="str">
        <f t="shared" si="29"/>
        <v/>
      </c>
      <c r="Z41" s="16" t="str">
        <f t="shared" si="30"/>
        <v/>
      </c>
      <c r="AA41" s="16" t="str">
        <f t="shared" si="31"/>
        <v/>
      </c>
      <c r="AB41" s="16" t="str">
        <f t="shared" si="32"/>
        <v/>
      </c>
      <c r="AC41" s="34" t="str">
        <f t="shared" si="33"/>
        <v/>
      </c>
      <c r="AD41" s="16" t="str">
        <f t="shared" si="34"/>
        <v/>
      </c>
      <c r="AE41" s="16" t="str">
        <f t="shared" si="35"/>
        <v/>
      </c>
      <c r="AF41" s="16" t="str">
        <f t="shared" si="36"/>
        <v/>
      </c>
      <c r="AG41" s="34" t="str">
        <f t="shared" si="37"/>
        <v/>
      </c>
      <c r="AH41" s="16" t="str">
        <f t="shared" si="38"/>
        <v/>
      </c>
      <c r="AI41" s="16" t="str">
        <f t="shared" si="39"/>
        <v/>
      </c>
      <c r="AJ41" s="16" t="str">
        <f t="shared" si="40"/>
        <v/>
      </c>
      <c r="AK41" s="34" t="str">
        <f t="shared" si="41"/>
        <v/>
      </c>
      <c r="AL41" s="34"/>
      <c r="AM41" s="53"/>
      <c r="AN41" s="93"/>
      <c r="AO41" s="94"/>
      <c r="AP41" s="60"/>
      <c r="AQ41" s="60" t="str">
        <f t="shared" si="7"/>
        <v/>
      </c>
      <c r="AR41" s="60" t="str">
        <f t="shared" si="8"/>
        <v/>
      </c>
      <c r="AS41" s="60"/>
      <c r="AT41" s="60" t="str">
        <f t="shared" si="9"/>
        <v/>
      </c>
      <c r="AU41" s="60" t="str">
        <f t="shared" si="10"/>
        <v/>
      </c>
      <c r="AV41" s="60"/>
      <c r="AW41" s="60" t="str">
        <f t="shared" si="11"/>
        <v/>
      </c>
      <c r="AX41" s="60" t="str">
        <f t="shared" si="12"/>
        <v/>
      </c>
      <c r="AY41" s="60"/>
      <c r="AZ41" s="60" t="str">
        <f t="shared" si="13"/>
        <v/>
      </c>
      <c r="BA41" s="60" t="str">
        <f t="shared" si="14"/>
        <v/>
      </c>
      <c r="BB41" s="60"/>
      <c r="BC41" s="60" t="str">
        <f t="shared" si="15"/>
        <v/>
      </c>
      <c r="BD41" s="60" t="str">
        <f t="shared" si="16"/>
        <v/>
      </c>
    </row>
    <row r="42" spans="1:56" x14ac:dyDescent="0.2">
      <c r="A42" s="3">
        <v>34</v>
      </c>
      <c r="B42" s="19">
        <v>92</v>
      </c>
      <c r="C42" s="16" t="str">
        <f t="shared" si="0"/>
        <v>William Nelson</v>
      </c>
      <c r="D42" s="16" t="str">
        <f t="shared" si="1"/>
        <v>Aldershot Farnham &amp; District AC</v>
      </c>
      <c r="E42" s="20" t="str">
        <f t="shared" si="2"/>
        <v>M</v>
      </c>
      <c r="F42" s="20" t="str">
        <f t="shared" si="3"/>
        <v>U11</v>
      </c>
      <c r="G42" s="16" t="str">
        <f t="shared" si="17"/>
        <v>Aldershot Farnham &amp; District AC</v>
      </c>
      <c r="H42" s="17"/>
      <c r="I42" s="18">
        <v>58</v>
      </c>
      <c r="J42" s="36" t="str">
        <f t="shared" si="4"/>
        <v/>
      </c>
      <c r="K42" s="21">
        <f>COUNTIF(D$9:D42,D42)</f>
        <v>4</v>
      </c>
      <c r="L42" s="21">
        <f>COUNTIF(G$9:G42,G42)</f>
        <v>4</v>
      </c>
      <c r="M42" s="16">
        <f>SUMIF(G$9:G42,G42,A$9:A42)</f>
        <v>99</v>
      </c>
      <c r="N42" s="16" t="str">
        <f t="shared" si="18"/>
        <v/>
      </c>
      <c r="O42" s="16" t="str">
        <f t="shared" si="19"/>
        <v/>
      </c>
      <c r="P42" s="16" t="str">
        <f t="shared" si="20"/>
        <v/>
      </c>
      <c r="Q42" s="34" t="str">
        <f t="shared" si="21"/>
        <v/>
      </c>
      <c r="R42" s="16" t="str">
        <f t="shared" si="22"/>
        <v/>
      </c>
      <c r="S42" s="16" t="str">
        <f t="shared" si="23"/>
        <v/>
      </c>
      <c r="T42" s="16" t="str">
        <f t="shared" si="24"/>
        <v/>
      </c>
      <c r="U42" s="34" t="str">
        <f t="shared" si="25"/>
        <v/>
      </c>
      <c r="V42" s="16" t="str">
        <f t="shared" si="26"/>
        <v/>
      </c>
      <c r="W42" s="16" t="str">
        <f t="shared" si="27"/>
        <v/>
      </c>
      <c r="X42" s="16" t="str">
        <f t="shared" si="28"/>
        <v/>
      </c>
      <c r="Y42" s="34" t="str">
        <f t="shared" si="29"/>
        <v/>
      </c>
      <c r="Z42" s="16">
        <f t="shared" si="30"/>
        <v>99.000091999999995</v>
      </c>
      <c r="AA42" s="16">
        <f t="shared" si="31"/>
        <v>5</v>
      </c>
      <c r="AB42" s="16" t="str">
        <f t="shared" si="32"/>
        <v>Aldershot Farnham &amp; District AC</v>
      </c>
      <c r="AC42" s="34">
        <f t="shared" si="33"/>
        <v>99.000091999999995</v>
      </c>
      <c r="AD42" s="16" t="str">
        <f t="shared" si="34"/>
        <v/>
      </c>
      <c r="AE42" s="16" t="str">
        <f t="shared" si="35"/>
        <v/>
      </c>
      <c r="AF42" s="16" t="str">
        <f t="shared" si="36"/>
        <v/>
      </c>
      <c r="AG42" s="34" t="str">
        <f t="shared" si="37"/>
        <v/>
      </c>
      <c r="AH42" s="16" t="str">
        <f t="shared" si="38"/>
        <v/>
      </c>
      <c r="AI42" s="16" t="str">
        <f t="shared" si="39"/>
        <v/>
      </c>
      <c r="AJ42" s="16" t="str">
        <f t="shared" si="40"/>
        <v/>
      </c>
      <c r="AK42" s="34" t="str">
        <f t="shared" si="41"/>
        <v/>
      </c>
      <c r="AL42" s="34"/>
      <c r="AM42" s="53"/>
      <c r="AN42" s="93"/>
      <c r="AO42" s="94"/>
      <c r="AP42" s="60"/>
      <c r="AQ42" s="60" t="str">
        <f t="shared" si="7"/>
        <v/>
      </c>
      <c r="AR42" s="60" t="str">
        <f t="shared" si="8"/>
        <v/>
      </c>
      <c r="AS42" s="60"/>
      <c r="AT42" s="60" t="str">
        <f t="shared" si="9"/>
        <v/>
      </c>
      <c r="AU42" s="60" t="str">
        <f t="shared" si="10"/>
        <v/>
      </c>
      <c r="AV42" s="60"/>
      <c r="AW42" s="60" t="str">
        <f t="shared" si="11"/>
        <v/>
      </c>
      <c r="AX42" s="60" t="str">
        <f t="shared" si="12"/>
        <v/>
      </c>
      <c r="AY42" s="60"/>
      <c r="AZ42" s="60" t="str">
        <f t="shared" si="13"/>
        <v/>
      </c>
      <c r="BA42" s="60" t="str">
        <f t="shared" si="14"/>
        <v/>
      </c>
      <c r="BB42" s="60"/>
      <c r="BC42" s="60" t="str">
        <f t="shared" si="15"/>
        <v/>
      </c>
      <c r="BD42" s="60" t="str">
        <f t="shared" si="16"/>
        <v/>
      </c>
    </row>
    <row r="43" spans="1:56" x14ac:dyDescent="0.2">
      <c r="A43" s="3">
        <v>35</v>
      </c>
      <c r="B43" s="19">
        <v>441</v>
      </c>
      <c r="C43" s="16" t="str">
        <f t="shared" si="0"/>
        <v>Eilliot Drummand James</v>
      </c>
      <c r="D43" s="16" t="str">
        <f t="shared" si="1"/>
        <v>Camberley &amp; District AC</v>
      </c>
      <c r="E43" s="20" t="str">
        <f t="shared" si="2"/>
        <v>M</v>
      </c>
      <c r="F43" s="20" t="str">
        <f t="shared" si="3"/>
        <v>Under 11</v>
      </c>
      <c r="G43" s="16" t="str">
        <f t="shared" si="17"/>
        <v>Camberley &amp; District AC</v>
      </c>
      <c r="H43" s="17"/>
      <c r="I43" s="18">
        <v>59</v>
      </c>
      <c r="J43" s="36" t="str">
        <f t="shared" si="4"/>
        <v/>
      </c>
      <c r="K43" s="21">
        <f>COUNTIF(D$9:D43,D43)</f>
        <v>6</v>
      </c>
      <c r="L43" s="21">
        <f>COUNTIF(G$9:G43,G43)</f>
        <v>6</v>
      </c>
      <c r="M43" s="16">
        <f>SUMIF(G$9:G43,G43,A$9:A43)</f>
        <v>129</v>
      </c>
      <c r="N43" s="16" t="str">
        <f t="shared" si="18"/>
        <v/>
      </c>
      <c r="O43" s="16" t="str">
        <f t="shared" si="19"/>
        <v/>
      </c>
      <c r="P43" s="16" t="str">
        <f t="shared" si="20"/>
        <v/>
      </c>
      <c r="Q43" s="34" t="str">
        <f t="shared" si="21"/>
        <v/>
      </c>
      <c r="R43" s="16" t="str">
        <f t="shared" si="22"/>
        <v/>
      </c>
      <c r="S43" s="16" t="str">
        <f t="shared" si="23"/>
        <v/>
      </c>
      <c r="T43" s="16" t="str">
        <f t="shared" si="24"/>
        <v/>
      </c>
      <c r="U43" s="34" t="str">
        <f t="shared" si="25"/>
        <v/>
      </c>
      <c r="V43" s="16" t="str">
        <f t="shared" si="26"/>
        <v/>
      </c>
      <c r="W43" s="16" t="str">
        <f t="shared" si="27"/>
        <v/>
      </c>
      <c r="X43" s="16" t="str">
        <f t="shared" si="28"/>
        <v/>
      </c>
      <c r="Y43" s="34" t="str">
        <f t="shared" si="29"/>
        <v/>
      </c>
      <c r="Z43" s="16" t="str">
        <f t="shared" si="30"/>
        <v/>
      </c>
      <c r="AA43" s="16" t="str">
        <f t="shared" si="31"/>
        <v/>
      </c>
      <c r="AB43" s="16" t="str">
        <f t="shared" si="32"/>
        <v/>
      </c>
      <c r="AC43" s="34" t="str">
        <f t="shared" si="33"/>
        <v/>
      </c>
      <c r="AD43" s="16" t="str">
        <f t="shared" si="34"/>
        <v/>
      </c>
      <c r="AE43" s="16" t="str">
        <f t="shared" si="35"/>
        <v/>
      </c>
      <c r="AF43" s="16" t="str">
        <f t="shared" si="36"/>
        <v/>
      </c>
      <c r="AG43" s="34" t="str">
        <f t="shared" si="37"/>
        <v/>
      </c>
      <c r="AH43" s="16">
        <f t="shared" si="38"/>
        <v>129.000441</v>
      </c>
      <c r="AI43" s="16">
        <f t="shared" si="39"/>
        <v>2</v>
      </c>
      <c r="AJ43" s="16" t="str">
        <f t="shared" si="40"/>
        <v>Camberley &amp; District AC</v>
      </c>
      <c r="AK43" s="34">
        <f t="shared" si="41"/>
        <v>129.000441</v>
      </c>
      <c r="AL43" s="34"/>
      <c r="AM43" s="53"/>
      <c r="AN43" s="93"/>
      <c r="AO43" s="94"/>
      <c r="AP43" s="60"/>
      <c r="AQ43" s="60" t="str">
        <f t="shared" si="7"/>
        <v/>
      </c>
      <c r="AR43" s="60" t="str">
        <f t="shared" si="8"/>
        <v/>
      </c>
      <c r="AS43" s="60"/>
      <c r="AT43" s="60" t="str">
        <f t="shared" si="9"/>
        <v/>
      </c>
      <c r="AU43" s="60" t="str">
        <f t="shared" si="10"/>
        <v/>
      </c>
      <c r="AV43" s="60"/>
      <c r="AW43" s="60" t="str">
        <f t="shared" si="11"/>
        <v/>
      </c>
      <c r="AX43" s="60" t="str">
        <f t="shared" si="12"/>
        <v/>
      </c>
      <c r="AY43" s="60"/>
      <c r="AZ43" s="60" t="str">
        <f t="shared" si="13"/>
        <v/>
      </c>
      <c r="BA43" s="60" t="str">
        <f t="shared" si="14"/>
        <v/>
      </c>
      <c r="BB43" s="60"/>
      <c r="BC43" s="60" t="str">
        <f t="shared" si="15"/>
        <v/>
      </c>
      <c r="BD43" s="60" t="str">
        <f t="shared" si="16"/>
        <v/>
      </c>
    </row>
    <row r="44" spans="1:56" x14ac:dyDescent="0.2">
      <c r="A44" s="3">
        <v>36</v>
      </c>
      <c r="B44" s="19">
        <v>972</v>
      </c>
      <c r="C44" s="16" t="str">
        <f t="shared" si="0"/>
        <v>AIDEN ROE</v>
      </c>
      <c r="D44" s="16" t="str">
        <f t="shared" si="1"/>
        <v>Young Athletes Club</v>
      </c>
      <c r="E44" s="20" t="str">
        <f t="shared" si="2"/>
        <v>M</v>
      </c>
      <c r="F44" s="20" t="str">
        <f t="shared" si="3"/>
        <v>U11</v>
      </c>
      <c r="G44" s="16" t="str">
        <f t="shared" si="17"/>
        <v>Young Athletes Club</v>
      </c>
      <c r="H44" s="17" t="s">
        <v>1091</v>
      </c>
      <c r="I44" s="18">
        <v>0</v>
      </c>
      <c r="J44" s="36" t="str">
        <f t="shared" si="4"/>
        <v/>
      </c>
      <c r="K44" s="21">
        <f>COUNTIF(D$9:D44,D44)</f>
        <v>5</v>
      </c>
      <c r="L44" s="21">
        <f>COUNTIF(G$9:G44,G44)</f>
        <v>5</v>
      </c>
      <c r="M44" s="16">
        <f>SUMIF(G$9:G44,G44,A$9:A44)</f>
        <v>101</v>
      </c>
      <c r="N44" s="16" t="str">
        <f t="shared" si="18"/>
        <v/>
      </c>
      <c r="O44" s="16" t="str">
        <f t="shared" si="19"/>
        <v/>
      </c>
      <c r="P44" s="16" t="str">
        <f t="shared" si="20"/>
        <v/>
      </c>
      <c r="Q44" s="34" t="str">
        <f t="shared" si="21"/>
        <v/>
      </c>
      <c r="R44" s="16" t="str">
        <f t="shared" si="22"/>
        <v/>
      </c>
      <c r="S44" s="16" t="str">
        <f t="shared" si="23"/>
        <v/>
      </c>
      <c r="T44" s="16" t="str">
        <f t="shared" si="24"/>
        <v/>
      </c>
      <c r="U44" s="34" t="str">
        <f t="shared" si="25"/>
        <v/>
      </c>
      <c r="V44" s="16" t="str">
        <f t="shared" si="26"/>
        <v/>
      </c>
      <c r="W44" s="16" t="str">
        <f t="shared" si="27"/>
        <v/>
      </c>
      <c r="X44" s="16" t="str">
        <f t="shared" si="28"/>
        <v/>
      </c>
      <c r="Y44" s="34" t="str">
        <f t="shared" si="29"/>
        <v/>
      </c>
      <c r="Z44" s="16" t="str">
        <f t="shared" si="30"/>
        <v/>
      </c>
      <c r="AA44" s="16" t="str">
        <f t="shared" si="31"/>
        <v/>
      </c>
      <c r="AB44" s="16" t="str">
        <f t="shared" si="32"/>
        <v/>
      </c>
      <c r="AC44" s="34" t="str">
        <f t="shared" si="33"/>
        <v/>
      </c>
      <c r="AD44" s="16">
        <f t="shared" si="34"/>
        <v>101.000972</v>
      </c>
      <c r="AE44" s="16">
        <f t="shared" si="35"/>
        <v>4</v>
      </c>
      <c r="AF44" s="16" t="str">
        <f t="shared" si="36"/>
        <v>Young Athletes Club</v>
      </c>
      <c r="AG44" s="34">
        <f t="shared" si="37"/>
        <v>101.000972</v>
      </c>
      <c r="AH44" s="16" t="str">
        <f t="shared" si="38"/>
        <v/>
      </c>
      <c r="AI44" s="16" t="str">
        <f t="shared" si="39"/>
        <v/>
      </c>
      <c r="AJ44" s="16" t="str">
        <f t="shared" si="40"/>
        <v/>
      </c>
      <c r="AK44" s="34" t="str">
        <f t="shared" si="41"/>
        <v/>
      </c>
      <c r="AL44" s="34"/>
      <c r="AM44" s="53"/>
      <c r="AN44" s="93"/>
      <c r="AO44" s="94"/>
      <c r="AP44" s="60"/>
      <c r="AQ44" s="60" t="str">
        <f t="shared" si="7"/>
        <v/>
      </c>
      <c r="AR44" s="60" t="str">
        <f t="shared" si="8"/>
        <v/>
      </c>
      <c r="AS44" s="60"/>
      <c r="AT44" s="60" t="str">
        <f t="shared" si="9"/>
        <v/>
      </c>
      <c r="AU44" s="60" t="str">
        <f t="shared" si="10"/>
        <v/>
      </c>
      <c r="AV44" s="60"/>
      <c r="AW44" s="60" t="str">
        <f t="shared" si="11"/>
        <v/>
      </c>
      <c r="AX44" s="60" t="str">
        <f t="shared" si="12"/>
        <v/>
      </c>
      <c r="AY44" s="60"/>
      <c r="AZ44" s="60" t="str">
        <f t="shared" si="13"/>
        <v/>
      </c>
      <c r="BA44" s="60" t="str">
        <f t="shared" si="14"/>
        <v/>
      </c>
      <c r="BB44" s="60"/>
      <c r="BC44" s="60" t="str">
        <f t="shared" si="15"/>
        <v/>
      </c>
      <c r="BD44" s="60" t="str">
        <f t="shared" si="16"/>
        <v/>
      </c>
    </row>
    <row r="45" spans="1:56" x14ac:dyDescent="0.2">
      <c r="A45" s="3">
        <v>37</v>
      </c>
      <c r="B45" s="19">
        <v>65</v>
      </c>
      <c r="C45" s="16" t="str">
        <f t="shared" si="0"/>
        <v>Marcus Goulden</v>
      </c>
      <c r="D45" s="16" t="str">
        <f t="shared" si="1"/>
        <v>Aldershot Farnham &amp; District AC</v>
      </c>
      <c r="E45" s="20" t="str">
        <f t="shared" si="2"/>
        <v>M</v>
      </c>
      <c r="F45" s="20" t="str">
        <f t="shared" si="3"/>
        <v>U11</v>
      </c>
      <c r="G45" s="16" t="str">
        <f t="shared" si="17"/>
        <v>Aldershot Farnham &amp; District AC</v>
      </c>
      <c r="H45" s="17"/>
      <c r="I45" s="18">
        <v>0</v>
      </c>
      <c r="J45" s="36" t="str">
        <f t="shared" si="4"/>
        <v/>
      </c>
      <c r="K45" s="21">
        <f>COUNTIF(D$9:D45,D45)</f>
        <v>5</v>
      </c>
      <c r="L45" s="21">
        <f>COUNTIF(G$9:G45,G45)</f>
        <v>5</v>
      </c>
      <c r="M45" s="16">
        <f>SUMIF(G$9:G45,G45,A$9:A45)</f>
        <v>136</v>
      </c>
      <c r="N45" s="16" t="str">
        <f t="shared" si="18"/>
        <v/>
      </c>
      <c r="O45" s="16" t="str">
        <f t="shared" si="19"/>
        <v/>
      </c>
      <c r="P45" s="16" t="str">
        <f t="shared" si="20"/>
        <v/>
      </c>
      <c r="Q45" s="34" t="str">
        <f t="shared" si="21"/>
        <v/>
      </c>
      <c r="R45" s="16" t="str">
        <f t="shared" si="22"/>
        <v/>
      </c>
      <c r="S45" s="16" t="str">
        <f t="shared" si="23"/>
        <v/>
      </c>
      <c r="T45" s="16" t="str">
        <f t="shared" si="24"/>
        <v/>
      </c>
      <c r="U45" s="34" t="str">
        <f t="shared" si="25"/>
        <v/>
      </c>
      <c r="V45" s="16" t="str">
        <f t="shared" si="26"/>
        <v/>
      </c>
      <c r="W45" s="16" t="str">
        <f t="shared" si="27"/>
        <v/>
      </c>
      <c r="X45" s="16" t="str">
        <f t="shared" si="28"/>
        <v/>
      </c>
      <c r="Y45" s="34" t="str">
        <f t="shared" si="29"/>
        <v/>
      </c>
      <c r="Z45" s="16" t="str">
        <f t="shared" si="30"/>
        <v/>
      </c>
      <c r="AA45" s="16" t="str">
        <f t="shared" si="31"/>
        <v/>
      </c>
      <c r="AB45" s="16" t="str">
        <f t="shared" si="32"/>
        <v/>
      </c>
      <c r="AC45" s="34" t="str">
        <f t="shared" si="33"/>
        <v/>
      </c>
      <c r="AD45" s="16">
        <f t="shared" si="34"/>
        <v>136.00006500000001</v>
      </c>
      <c r="AE45" s="16">
        <f t="shared" si="35"/>
        <v>5</v>
      </c>
      <c r="AF45" s="16" t="str">
        <f t="shared" si="36"/>
        <v>Aldershot Farnham &amp; District AC</v>
      </c>
      <c r="AG45" s="34">
        <f t="shared" si="37"/>
        <v>136.00006500000001</v>
      </c>
      <c r="AH45" s="16" t="str">
        <f t="shared" si="38"/>
        <v/>
      </c>
      <c r="AI45" s="16" t="str">
        <f t="shared" si="39"/>
        <v/>
      </c>
      <c r="AJ45" s="16" t="str">
        <f t="shared" si="40"/>
        <v/>
      </c>
      <c r="AK45" s="34" t="str">
        <f t="shared" si="41"/>
        <v/>
      </c>
      <c r="AL45" s="34"/>
      <c r="AM45" s="53"/>
      <c r="AN45" s="93"/>
      <c r="AO45" s="94"/>
      <c r="AP45" s="60"/>
      <c r="AQ45" s="60" t="str">
        <f t="shared" si="7"/>
        <v/>
      </c>
      <c r="AR45" s="60" t="str">
        <f t="shared" si="8"/>
        <v/>
      </c>
      <c r="AS45" s="60"/>
      <c r="AT45" s="60" t="str">
        <f t="shared" si="9"/>
        <v/>
      </c>
      <c r="AU45" s="60" t="str">
        <f t="shared" si="10"/>
        <v/>
      </c>
      <c r="AV45" s="60"/>
      <c r="AW45" s="60" t="str">
        <f t="shared" si="11"/>
        <v/>
      </c>
      <c r="AX45" s="60" t="str">
        <f t="shared" si="12"/>
        <v/>
      </c>
      <c r="AY45" s="60"/>
      <c r="AZ45" s="60" t="str">
        <f t="shared" si="13"/>
        <v/>
      </c>
      <c r="BA45" s="60" t="str">
        <f t="shared" si="14"/>
        <v/>
      </c>
      <c r="BB45" s="60"/>
      <c r="BC45" s="60" t="str">
        <f t="shared" si="15"/>
        <v/>
      </c>
      <c r="BD45" s="60" t="str">
        <f t="shared" si="16"/>
        <v/>
      </c>
    </row>
    <row r="46" spans="1:56" x14ac:dyDescent="0.2">
      <c r="A46" s="3">
        <v>38</v>
      </c>
      <c r="B46" s="19">
        <v>796</v>
      </c>
      <c r="C46" s="16" t="str">
        <f t="shared" si="0"/>
        <v>Josh Loveday</v>
      </c>
      <c r="D46" s="16" t="str">
        <f t="shared" si="1"/>
        <v>Haslemere Border &amp; Waverley AC</v>
      </c>
      <c r="E46" s="20" t="str">
        <f t="shared" si="2"/>
        <v>M</v>
      </c>
      <c r="F46" s="20" t="str">
        <f t="shared" si="3"/>
        <v>U11</v>
      </c>
      <c r="G46" s="16" t="str">
        <f t="shared" si="17"/>
        <v>Haslemere Border &amp; Waverley AC</v>
      </c>
      <c r="H46" s="17"/>
      <c r="I46" s="18">
        <v>1</v>
      </c>
      <c r="J46" s="36" t="str">
        <f t="shared" si="4"/>
        <v/>
      </c>
      <c r="K46" s="21">
        <f>COUNTIF(D$9:D46,D46)</f>
        <v>2</v>
      </c>
      <c r="L46" s="21">
        <f>COUNTIF(G$9:G46,G46)</f>
        <v>2</v>
      </c>
      <c r="M46" s="16">
        <f>SUMIF(G$9:G46,G46,A$9:A46)</f>
        <v>66</v>
      </c>
      <c r="N46" s="16" t="str">
        <f t="shared" si="18"/>
        <v/>
      </c>
      <c r="O46" s="16" t="str">
        <f t="shared" si="19"/>
        <v/>
      </c>
      <c r="P46" s="16" t="str">
        <f t="shared" si="20"/>
        <v/>
      </c>
      <c r="Q46" s="34" t="str">
        <f t="shared" si="21"/>
        <v/>
      </c>
      <c r="R46" s="16">
        <f t="shared" si="22"/>
        <v>66.000795999999994</v>
      </c>
      <c r="S46" s="16">
        <f t="shared" si="23"/>
        <v>10</v>
      </c>
      <c r="T46" s="16" t="str">
        <f t="shared" si="24"/>
        <v>Haslemere Border &amp; Waverley AC</v>
      </c>
      <c r="U46" s="34">
        <f t="shared" si="25"/>
        <v>66.000795999999994</v>
      </c>
      <c r="V46" s="16" t="str">
        <f t="shared" si="26"/>
        <v/>
      </c>
      <c r="W46" s="16" t="str">
        <f t="shared" si="27"/>
        <v/>
      </c>
      <c r="X46" s="16" t="str">
        <f t="shared" si="28"/>
        <v/>
      </c>
      <c r="Y46" s="34" t="str">
        <f t="shared" si="29"/>
        <v/>
      </c>
      <c r="Z46" s="16" t="str">
        <f t="shared" si="30"/>
        <v/>
      </c>
      <c r="AA46" s="16" t="str">
        <f t="shared" si="31"/>
        <v/>
      </c>
      <c r="AB46" s="16" t="str">
        <f t="shared" si="32"/>
        <v/>
      </c>
      <c r="AC46" s="34" t="str">
        <f t="shared" si="33"/>
        <v/>
      </c>
      <c r="AD46" s="16" t="str">
        <f t="shared" si="34"/>
        <v/>
      </c>
      <c r="AE46" s="16" t="str">
        <f t="shared" si="35"/>
        <v/>
      </c>
      <c r="AF46" s="16" t="str">
        <f t="shared" si="36"/>
        <v/>
      </c>
      <c r="AG46" s="34" t="str">
        <f t="shared" si="37"/>
        <v/>
      </c>
      <c r="AH46" s="16" t="str">
        <f t="shared" si="38"/>
        <v/>
      </c>
      <c r="AI46" s="16" t="str">
        <f t="shared" si="39"/>
        <v/>
      </c>
      <c r="AJ46" s="16" t="str">
        <f t="shared" si="40"/>
        <v/>
      </c>
      <c r="AK46" s="34" t="str">
        <f t="shared" si="41"/>
        <v/>
      </c>
      <c r="AL46" s="34"/>
      <c r="AM46" s="53"/>
      <c r="AN46" s="93"/>
      <c r="AO46" s="94"/>
      <c r="AP46" s="60"/>
      <c r="AQ46" s="60" t="str">
        <f t="shared" si="7"/>
        <v/>
      </c>
      <c r="AR46" s="60" t="str">
        <f t="shared" si="8"/>
        <v/>
      </c>
      <c r="AS46" s="60"/>
      <c r="AT46" s="60" t="str">
        <f t="shared" si="9"/>
        <v/>
      </c>
      <c r="AU46" s="60" t="str">
        <f t="shared" si="10"/>
        <v/>
      </c>
      <c r="AV46" s="60"/>
      <c r="AW46" s="60" t="str">
        <f t="shared" si="11"/>
        <v/>
      </c>
      <c r="AX46" s="60" t="str">
        <f t="shared" si="12"/>
        <v/>
      </c>
      <c r="AY46" s="60"/>
      <c r="AZ46" s="60" t="str">
        <f t="shared" si="13"/>
        <v/>
      </c>
      <c r="BA46" s="60" t="str">
        <f t="shared" si="14"/>
        <v/>
      </c>
      <c r="BB46" s="60"/>
      <c r="BC46" s="60" t="str">
        <f t="shared" si="15"/>
        <v/>
      </c>
      <c r="BD46" s="60" t="str">
        <f t="shared" si="16"/>
        <v/>
      </c>
    </row>
    <row r="47" spans="1:56" x14ac:dyDescent="0.2">
      <c r="A47" s="3">
        <v>39</v>
      </c>
      <c r="B47" s="19">
        <v>62</v>
      </c>
      <c r="C47" s="16" t="str">
        <f t="shared" ref="C47:C110" si="42">IF(ISNUMBER(B47)=TRUE,VLOOKUP(B47,BorderAthletes,2,FALSE)&amp;" " &amp;VLOOKUP(B47,BorderAthletes,3,FALSE),"")</f>
        <v>Benjamin Cossey</v>
      </c>
      <c r="D47" s="16" t="str">
        <f t="shared" ref="D47:D110" si="43">IF(ISNUMBER(B47)=TRUE,VLOOKUP(B47,BorderAthletes,7,FALSE),"")</f>
        <v>Aldershot Farnham &amp; District AC</v>
      </c>
      <c r="E47" s="20" t="str">
        <f t="shared" ref="E47:E110" si="44">IF(ISNUMBER(B47)=TRUE,VLOOKUP(B47,BorderAthletes,4,FALSE),"")</f>
        <v>M</v>
      </c>
      <c r="F47" s="20" t="str">
        <f t="shared" ref="F47:F110" si="45">IF(ISNUMBER(B47)=TRUE,VLOOKUP(B47,BorderAthletes,5,FALSE),"")</f>
        <v>U11</v>
      </c>
      <c r="G47" s="16" t="str">
        <f t="shared" si="17"/>
        <v>Aldershot Farnham &amp; District AC</v>
      </c>
      <c r="H47" s="17"/>
      <c r="I47" s="18">
        <v>2</v>
      </c>
      <c r="J47" s="36" t="str">
        <f t="shared" si="4"/>
        <v/>
      </c>
      <c r="K47" s="21">
        <f>COUNTIF(D$9:D47,D47)</f>
        <v>6</v>
      </c>
      <c r="L47" s="21">
        <f>COUNTIF(G$9:G47,G47)</f>
        <v>6</v>
      </c>
      <c r="M47" s="16">
        <f>SUMIF(G$9:G47,G47,A$9:A47)</f>
        <v>175</v>
      </c>
      <c r="N47" s="16" t="str">
        <f t="shared" si="18"/>
        <v/>
      </c>
      <c r="O47" s="16" t="str">
        <f t="shared" si="19"/>
        <v/>
      </c>
      <c r="P47" s="16" t="str">
        <f t="shared" si="20"/>
        <v/>
      </c>
      <c r="Q47" s="34" t="str">
        <f t="shared" si="21"/>
        <v/>
      </c>
      <c r="R47" s="16" t="str">
        <f t="shared" si="22"/>
        <v/>
      </c>
      <c r="S47" s="16" t="str">
        <f t="shared" si="23"/>
        <v/>
      </c>
      <c r="T47" s="16" t="str">
        <f t="shared" si="24"/>
        <v/>
      </c>
      <c r="U47" s="34" t="str">
        <f t="shared" si="25"/>
        <v/>
      </c>
      <c r="V47" s="16" t="str">
        <f t="shared" si="26"/>
        <v/>
      </c>
      <c r="W47" s="16" t="str">
        <f t="shared" si="27"/>
        <v/>
      </c>
      <c r="X47" s="16" t="str">
        <f t="shared" si="28"/>
        <v/>
      </c>
      <c r="Y47" s="34" t="str">
        <f t="shared" si="29"/>
        <v/>
      </c>
      <c r="Z47" s="16" t="str">
        <f t="shared" si="30"/>
        <v/>
      </c>
      <c r="AA47" s="16" t="str">
        <f t="shared" si="31"/>
        <v/>
      </c>
      <c r="AB47" s="16" t="str">
        <f t="shared" si="32"/>
        <v/>
      </c>
      <c r="AC47" s="34" t="str">
        <f t="shared" si="33"/>
        <v/>
      </c>
      <c r="AD47" s="16" t="str">
        <f t="shared" si="34"/>
        <v/>
      </c>
      <c r="AE47" s="16" t="str">
        <f t="shared" si="35"/>
        <v/>
      </c>
      <c r="AF47" s="16" t="str">
        <f t="shared" si="36"/>
        <v/>
      </c>
      <c r="AG47" s="34" t="str">
        <f t="shared" si="37"/>
        <v/>
      </c>
      <c r="AH47" s="16">
        <f t="shared" si="38"/>
        <v>175.00006200000001</v>
      </c>
      <c r="AI47" s="16">
        <f t="shared" si="39"/>
        <v>5</v>
      </c>
      <c r="AJ47" s="16" t="str">
        <f t="shared" si="40"/>
        <v>Aldershot Farnham &amp; District AC</v>
      </c>
      <c r="AK47" s="34">
        <f t="shared" si="41"/>
        <v>175.00006200000001</v>
      </c>
      <c r="AL47" s="34"/>
      <c r="AM47" s="53"/>
      <c r="AN47" s="93"/>
      <c r="AO47" s="94"/>
      <c r="AP47" s="60"/>
      <c r="AQ47" s="60" t="str">
        <f t="shared" si="7"/>
        <v/>
      </c>
      <c r="AR47" s="60" t="str">
        <f t="shared" si="8"/>
        <v/>
      </c>
      <c r="AS47" s="60"/>
      <c r="AT47" s="60" t="str">
        <f t="shared" si="9"/>
        <v/>
      </c>
      <c r="AU47" s="60" t="str">
        <f t="shared" si="10"/>
        <v/>
      </c>
      <c r="AV47" s="60"/>
      <c r="AW47" s="60" t="str">
        <f t="shared" si="11"/>
        <v/>
      </c>
      <c r="AX47" s="60" t="str">
        <f t="shared" si="12"/>
        <v/>
      </c>
      <c r="AY47" s="60"/>
      <c r="AZ47" s="60" t="str">
        <f t="shared" si="13"/>
        <v/>
      </c>
      <c r="BA47" s="60" t="str">
        <f t="shared" si="14"/>
        <v/>
      </c>
      <c r="BB47" s="60"/>
      <c r="BC47" s="60" t="str">
        <f t="shared" si="15"/>
        <v/>
      </c>
      <c r="BD47" s="60" t="str">
        <f t="shared" si="16"/>
        <v/>
      </c>
    </row>
    <row r="48" spans="1:56" x14ac:dyDescent="0.2">
      <c r="A48" s="3">
        <v>40</v>
      </c>
      <c r="B48" s="19">
        <v>585</v>
      </c>
      <c r="C48" s="16" t="str">
        <f t="shared" si="42"/>
        <v>Austin Scott</v>
      </c>
      <c r="D48" s="16" t="str">
        <f t="shared" si="43"/>
        <v>Fleet &amp; Crookham AC</v>
      </c>
      <c r="E48" s="20" t="str">
        <f t="shared" si="44"/>
        <v>Male</v>
      </c>
      <c r="F48" s="20" t="str">
        <f t="shared" si="45"/>
        <v>U11</v>
      </c>
      <c r="G48" s="16" t="str">
        <f t="shared" si="17"/>
        <v>Fleet &amp; Crookham AC</v>
      </c>
      <c r="H48" s="17"/>
      <c r="I48" s="18">
        <v>3</v>
      </c>
      <c r="J48" s="36" t="str">
        <f t="shared" si="4"/>
        <v/>
      </c>
      <c r="K48" s="21">
        <f>COUNTIF(D$9:D48,D48)</f>
        <v>3</v>
      </c>
      <c r="L48" s="21">
        <f>COUNTIF(G$9:G48,G48)</f>
        <v>3</v>
      </c>
      <c r="M48" s="16">
        <f>SUMIF(G$9:G48,G48,A$9:A48)</f>
        <v>78</v>
      </c>
      <c r="N48" s="16" t="str">
        <f t="shared" si="18"/>
        <v/>
      </c>
      <c r="O48" s="16" t="str">
        <f t="shared" si="19"/>
        <v/>
      </c>
      <c r="P48" s="16" t="str">
        <f t="shared" si="20"/>
        <v/>
      </c>
      <c r="Q48" s="34" t="str">
        <f t="shared" si="21"/>
        <v/>
      </c>
      <c r="R48" s="16" t="str">
        <f t="shared" si="22"/>
        <v/>
      </c>
      <c r="S48" s="16" t="str">
        <f t="shared" si="23"/>
        <v/>
      </c>
      <c r="T48" s="16" t="str">
        <f t="shared" si="24"/>
        <v/>
      </c>
      <c r="U48" s="34" t="str">
        <f t="shared" si="25"/>
        <v/>
      </c>
      <c r="V48" s="16">
        <f t="shared" si="26"/>
        <v>78.000585000000001</v>
      </c>
      <c r="W48" s="16">
        <f t="shared" si="27"/>
        <v>6</v>
      </c>
      <c r="X48" s="16" t="str">
        <f t="shared" si="28"/>
        <v>Fleet &amp; Crookham AC</v>
      </c>
      <c r="Y48" s="34">
        <f t="shared" si="29"/>
        <v>78.000585000000001</v>
      </c>
      <c r="Z48" s="16" t="str">
        <f t="shared" si="30"/>
        <v/>
      </c>
      <c r="AA48" s="16" t="str">
        <f t="shared" si="31"/>
        <v/>
      </c>
      <c r="AB48" s="16" t="str">
        <f t="shared" si="32"/>
        <v/>
      </c>
      <c r="AC48" s="34" t="str">
        <f t="shared" si="33"/>
        <v/>
      </c>
      <c r="AD48" s="16" t="str">
        <f t="shared" si="34"/>
        <v/>
      </c>
      <c r="AE48" s="16" t="str">
        <f t="shared" si="35"/>
        <v/>
      </c>
      <c r="AF48" s="16" t="str">
        <f t="shared" si="36"/>
        <v/>
      </c>
      <c r="AG48" s="34" t="str">
        <f t="shared" si="37"/>
        <v/>
      </c>
      <c r="AH48" s="16" t="str">
        <f t="shared" si="38"/>
        <v/>
      </c>
      <c r="AI48" s="16" t="str">
        <f t="shared" si="39"/>
        <v/>
      </c>
      <c r="AJ48" s="16" t="str">
        <f t="shared" si="40"/>
        <v/>
      </c>
      <c r="AK48" s="34" t="str">
        <f t="shared" si="41"/>
        <v/>
      </c>
      <c r="AL48" s="34"/>
      <c r="AM48" s="53"/>
      <c r="AN48" s="93"/>
      <c r="AO48" s="94"/>
      <c r="AP48" s="60"/>
      <c r="AQ48" s="60" t="str">
        <f t="shared" si="7"/>
        <v/>
      </c>
      <c r="AR48" s="60" t="str">
        <f t="shared" si="8"/>
        <v/>
      </c>
      <c r="AS48" s="60"/>
      <c r="AT48" s="60" t="str">
        <f t="shared" si="9"/>
        <v/>
      </c>
      <c r="AU48" s="60" t="str">
        <f t="shared" si="10"/>
        <v/>
      </c>
      <c r="AV48" s="60"/>
      <c r="AW48" s="60" t="str">
        <f t="shared" si="11"/>
        <v/>
      </c>
      <c r="AX48" s="60" t="str">
        <f t="shared" si="12"/>
        <v/>
      </c>
      <c r="AY48" s="60"/>
      <c r="AZ48" s="60" t="str">
        <f t="shared" si="13"/>
        <v/>
      </c>
      <c r="BA48" s="60" t="str">
        <f t="shared" si="14"/>
        <v/>
      </c>
      <c r="BB48" s="60"/>
      <c r="BC48" s="60" t="str">
        <f t="shared" si="15"/>
        <v/>
      </c>
      <c r="BD48" s="60" t="str">
        <f t="shared" si="16"/>
        <v/>
      </c>
    </row>
    <row r="49" spans="1:56" x14ac:dyDescent="0.2">
      <c r="A49" s="3">
        <v>41</v>
      </c>
      <c r="B49" s="19">
        <v>218</v>
      </c>
      <c r="C49" s="16" t="str">
        <f t="shared" si="42"/>
        <v>Lochran Rowan</v>
      </c>
      <c r="D49" s="16" t="str">
        <f t="shared" si="43"/>
        <v>Basingstoke &amp; Mid Hants AC</v>
      </c>
      <c r="E49" s="20" t="str">
        <f t="shared" si="44"/>
        <v>M</v>
      </c>
      <c r="F49" s="20" t="str">
        <f t="shared" si="45"/>
        <v>U11B</v>
      </c>
      <c r="G49" s="16" t="str">
        <f t="shared" si="17"/>
        <v>Basingstoke &amp; Mid Hants AC</v>
      </c>
      <c r="H49" s="17"/>
      <c r="I49" s="18">
        <v>6</v>
      </c>
      <c r="J49" s="36" t="str">
        <f t="shared" si="4"/>
        <v/>
      </c>
      <c r="K49" s="21">
        <f>COUNTIF(D$9:D49,D49)</f>
        <v>6</v>
      </c>
      <c r="L49" s="21">
        <f>COUNTIF(G$9:G49,G49)</f>
        <v>6</v>
      </c>
      <c r="M49" s="16">
        <f>SUMIF(G$9:G49,G49,A$9:A49)</f>
        <v>140</v>
      </c>
      <c r="N49" s="16" t="str">
        <f t="shared" si="18"/>
        <v/>
      </c>
      <c r="O49" s="16" t="str">
        <f t="shared" si="19"/>
        <v/>
      </c>
      <c r="P49" s="16" t="str">
        <f t="shared" si="20"/>
        <v/>
      </c>
      <c r="Q49" s="34" t="str">
        <f t="shared" si="21"/>
        <v/>
      </c>
      <c r="R49" s="16" t="str">
        <f t="shared" si="22"/>
        <v/>
      </c>
      <c r="S49" s="16" t="str">
        <f t="shared" si="23"/>
        <v/>
      </c>
      <c r="T49" s="16" t="str">
        <f t="shared" si="24"/>
        <v/>
      </c>
      <c r="U49" s="34" t="str">
        <f t="shared" si="25"/>
        <v/>
      </c>
      <c r="V49" s="16" t="str">
        <f t="shared" si="26"/>
        <v/>
      </c>
      <c r="W49" s="16" t="str">
        <f t="shared" si="27"/>
        <v/>
      </c>
      <c r="X49" s="16" t="str">
        <f t="shared" si="28"/>
        <v/>
      </c>
      <c r="Y49" s="34" t="str">
        <f t="shared" si="29"/>
        <v/>
      </c>
      <c r="Z49" s="16" t="str">
        <f t="shared" si="30"/>
        <v/>
      </c>
      <c r="AA49" s="16" t="str">
        <f t="shared" si="31"/>
        <v/>
      </c>
      <c r="AB49" s="16" t="str">
        <f t="shared" si="32"/>
        <v/>
      </c>
      <c r="AC49" s="34" t="str">
        <f t="shared" si="33"/>
        <v/>
      </c>
      <c r="AD49" s="16" t="str">
        <f t="shared" si="34"/>
        <v/>
      </c>
      <c r="AE49" s="16" t="str">
        <f t="shared" si="35"/>
        <v/>
      </c>
      <c r="AF49" s="16" t="str">
        <f t="shared" si="36"/>
        <v/>
      </c>
      <c r="AG49" s="34" t="str">
        <f t="shared" si="37"/>
        <v/>
      </c>
      <c r="AH49" s="16">
        <f t="shared" si="38"/>
        <v>140.00021799999999</v>
      </c>
      <c r="AI49" s="16">
        <f t="shared" si="39"/>
        <v>3</v>
      </c>
      <c r="AJ49" s="16" t="str">
        <f t="shared" si="40"/>
        <v>Basingstoke &amp; Mid Hants AC</v>
      </c>
      <c r="AK49" s="34">
        <f t="shared" si="41"/>
        <v>140.00021799999999</v>
      </c>
      <c r="AL49" s="34"/>
      <c r="AM49" s="53"/>
      <c r="AN49" s="93"/>
      <c r="AO49" s="94"/>
      <c r="AP49" s="60"/>
      <c r="AQ49" s="60" t="str">
        <f t="shared" si="7"/>
        <v/>
      </c>
      <c r="AR49" s="60" t="str">
        <f t="shared" si="8"/>
        <v/>
      </c>
      <c r="AS49" s="60"/>
      <c r="AT49" s="60" t="str">
        <f t="shared" si="9"/>
        <v/>
      </c>
      <c r="AU49" s="60" t="str">
        <f t="shared" si="10"/>
        <v/>
      </c>
      <c r="AV49" s="60"/>
      <c r="AW49" s="60" t="str">
        <f t="shared" si="11"/>
        <v/>
      </c>
      <c r="AX49" s="60" t="str">
        <f t="shared" si="12"/>
        <v/>
      </c>
      <c r="AY49" s="60"/>
      <c r="AZ49" s="60" t="str">
        <f t="shared" si="13"/>
        <v/>
      </c>
      <c r="BA49" s="60" t="str">
        <f t="shared" si="14"/>
        <v/>
      </c>
      <c r="BB49" s="60"/>
      <c r="BC49" s="60" t="str">
        <f t="shared" si="15"/>
        <v/>
      </c>
      <c r="BD49" s="60" t="str">
        <f t="shared" si="16"/>
        <v/>
      </c>
    </row>
    <row r="50" spans="1:56" x14ac:dyDescent="0.2">
      <c r="A50" s="3">
        <v>42</v>
      </c>
      <c r="B50" s="19">
        <v>61</v>
      </c>
      <c r="C50" s="16" t="str">
        <f t="shared" si="42"/>
        <v>Alfie Packett</v>
      </c>
      <c r="D50" s="16" t="str">
        <f t="shared" si="43"/>
        <v>Aldershot Farnham &amp; District AC</v>
      </c>
      <c r="E50" s="20" t="str">
        <f t="shared" si="44"/>
        <v>M</v>
      </c>
      <c r="F50" s="20" t="str">
        <f t="shared" si="45"/>
        <v>U11</v>
      </c>
      <c r="G50" s="16" t="str">
        <f t="shared" si="17"/>
        <v>Aldershot Farnham &amp; District AC</v>
      </c>
      <c r="H50" s="17"/>
      <c r="I50" s="18">
        <v>11</v>
      </c>
      <c r="J50" s="36" t="str">
        <f t="shared" si="4"/>
        <v/>
      </c>
      <c r="K50" s="21">
        <f>COUNTIF(D$9:D50,D50)</f>
        <v>7</v>
      </c>
      <c r="L50" s="21">
        <f>COUNTIF(G$9:G50,G50)</f>
        <v>7</v>
      </c>
      <c r="M50" s="16">
        <f>SUMIF(G$9:G50,G50,A$9:A50)</f>
        <v>217</v>
      </c>
      <c r="N50" s="16" t="str">
        <f t="shared" si="18"/>
        <v/>
      </c>
      <c r="O50" s="16" t="str">
        <f t="shared" si="19"/>
        <v/>
      </c>
      <c r="P50" s="16" t="str">
        <f t="shared" si="20"/>
        <v/>
      </c>
      <c r="Q50" s="34" t="str">
        <f t="shared" si="21"/>
        <v/>
      </c>
      <c r="R50" s="16" t="str">
        <f t="shared" si="22"/>
        <v/>
      </c>
      <c r="S50" s="16" t="str">
        <f t="shared" si="23"/>
        <v/>
      </c>
      <c r="T50" s="16" t="str">
        <f t="shared" si="24"/>
        <v/>
      </c>
      <c r="U50" s="34" t="str">
        <f t="shared" si="25"/>
        <v/>
      </c>
      <c r="V50" s="16" t="str">
        <f t="shared" si="26"/>
        <v/>
      </c>
      <c r="W50" s="16" t="str">
        <f t="shared" si="27"/>
        <v/>
      </c>
      <c r="X50" s="16" t="str">
        <f t="shared" si="28"/>
        <v/>
      </c>
      <c r="Y50" s="34" t="str">
        <f t="shared" si="29"/>
        <v/>
      </c>
      <c r="Z50" s="16" t="str">
        <f t="shared" si="30"/>
        <v/>
      </c>
      <c r="AA50" s="16" t="str">
        <f t="shared" si="31"/>
        <v/>
      </c>
      <c r="AB50" s="16" t="str">
        <f t="shared" si="32"/>
        <v/>
      </c>
      <c r="AC50" s="34" t="str">
        <f t="shared" si="33"/>
        <v/>
      </c>
      <c r="AD50" s="16" t="str">
        <f t="shared" si="34"/>
        <v/>
      </c>
      <c r="AE50" s="16" t="str">
        <f t="shared" si="35"/>
        <v/>
      </c>
      <c r="AF50" s="16" t="str">
        <f t="shared" si="36"/>
        <v/>
      </c>
      <c r="AG50" s="34" t="str">
        <f t="shared" si="37"/>
        <v/>
      </c>
      <c r="AH50" s="16" t="str">
        <f t="shared" si="38"/>
        <v/>
      </c>
      <c r="AI50" s="16" t="str">
        <f t="shared" si="39"/>
        <v/>
      </c>
      <c r="AJ50" s="16" t="str">
        <f t="shared" si="40"/>
        <v/>
      </c>
      <c r="AK50" s="34" t="str">
        <f t="shared" si="41"/>
        <v/>
      </c>
      <c r="AL50" s="34"/>
      <c r="AM50" s="53"/>
      <c r="AN50" s="93"/>
      <c r="AO50" s="94"/>
      <c r="AP50" s="60"/>
      <c r="AQ50" s="60" t="str">
        <f t="shared" si="7"/>
        <v/>
      </c>
      <c r="AR50" s="60" t="str">
        <f t="shared" si="8"/>
        <v/>
      </c>
      <c r="AS50" s="60"/>
      <c r="AT50" s="60" t="str">
        <f t="shared" si="9"/>
        <v/>
      </c>
      <c r="AU50" s="60" t="str">
        <f t="shared" si="10"/>
        <v/>
      </c>
      <c r="AV50" s="60"/>
      <c r="AW50" s="60" t="str">
        <f t="shared" si="11"/>
        <v/>
      </c>
      <c r="AX50" s="60" t="str">
        <f t="shared" si="12"/>
        <v/>
      </c>
      <c r="AY50" s="60"/>
      <c r="AZ50" s="60" t="str">
        <f t="shared" si="13"/>
        <v/>
      </c>
      <c r="BA50" s="60" t="str">
        <f t="shared" si="14"/>
        <v/>
      </c>
      <c r="BB50" s="60"/>
      <c r="BC50" s="60" t="str">
        <f t="shared" si="15"/>
        <v/>
      </c>
      <c r="BD50" s="60" t="str">
        <f t="shared" si="16"/>
        <v/>
      </c>
    </row>
    <row r="51" spans="1:56" x14ac:dyDescent="0.2">
      <c r="A51" s="3">
        <v>43</v>
      </c>
      <c r="B51" s="19">
        <v>408</v>
      </c>
      <c r="C51" s="16" t="str">
        <f t="shared" si="42"/>
        <v>Ben Fox</v>
      </c>
      <c r="D51" s="16" t="str">
        <f t="shared" si="43"/>
        <v>Camberley &amp; District AC</v>
      </c>
      <c r="E51" s="20" t="str">
        <f t="shared" si="44"/>
        <v>M</v>
      </c>
      <c r="F51" s="20" t="str">
        <f t="shared" si="45"/>
        <v>Under 11</v>
      </c>
      <c r="G51" s="16" t="str">
        <f t="shared" si="17"/>
        <v>Camberley &amp; District AC</v>
      </c>
      <c r="H51" s="17"/>
      <c r="I51" s="18">
        <v>14</v>
      </c>
      <c r="J51" s="36" t="str">
        <f t="shared" si="4"/>
        <v/>
      </c>
      <c r="K51" s="21">
        <f>COUNTIF(D$9:D51,D51)</f>
        <v>7</v>
      </c>
      <c r="L51" s="21">
        <f>COUNTIF(G$9:G51,G51)</f>
        <v>7</v>
      </c>
      <c r="M51" s="16">
        <f>SUMIF(G$9:G51,G51,A$9:A51)</f>
        <v>172</v>
      </c>
      <c r="N51" s="16" t="str">
        <f t="shared" si="18"/>
        <v/>
      </c>
      <c r="O51" s="16" t="str">
        <f t="shared" si="19"/>
        <v/>
      </c>
      <c r="P51" s="16" t="str">
        <f t="shared" si="20"/>
        <v/>
      </c>
      <c r="Q51" s="34" t="str">
        <f t="shared" si="21"/>
        <v/>
      </c>
      <c r="R51" s="16" t="str">
        <f t="shared" si="22"/>
        <v/>
      </c>
      <c r="S51" s="16" t="str">
        <f t="shared" si="23"/>
        <v/>
      </c>
      <c r="T51" s="16" t="str">
        <f t="shared" si="24"/>
        <v/>
      </c>
      <c r="U51" s="34" t="str">
        <f t="shared" si="25"/>
        <v/>
      </c>
      <c r="V51" s="16" t="str">
        <f t="shared" si="26"/>
        <v/>
      </c>
      <c r="W51" s="16" t="str">
        <f t="shared" si="27"/>
        <v/>
      </c>
      <c r="X51" s="16" t="str">
        <f t="shared" si="28"/>
        <v/>
      </c>
      <c r="Y51" s="34" t="str">
        <f t="shared" si="29"/>
        <v/>
      </c>
      <c r="Z51" s="16" t="str">
        <f t="shared" si="30"/>
        <v/>
      </c>
      <c r="AA51" s="16" t="str">
        <f t="shared" si="31"/>
        <v/>
      </c>
      <c r="AB51" s="16" t="str">
        <f t="shared" si="32"/>
        <v/>
      </c>
      <c r="AC51" s="34" t="str">
        <f t="shared" si="33"/>
        <v/>
      </c>
      <c r="AD51" s="16" t="str">
        <f t="shared" si="34"/>
        <v/>
      </c>
      <c r="AE51" s="16" t="str">
        <f t="shared" si="35"/>
        <v/>
      </c>
      <c r="AF51" s="16" t="str">
        <f t="shared" si="36"/>
        <v/>
      </c>
      <c r="AG51" s="34" t="str">
        <f t="shared" si="37"/>
        <v/>
      </c>
      <c r="AH51" s="16" t="str">
        <f t="shared" si="38"/>
        <v/>
      </c>
      <c r="AI51" s="16" t="str">
        <f t="shared" si="39"/>
        <v/>
      </c>
      <c r="AJ51" s="16" t="str">
        <f t="shared" si="40"/>
        <v/>
      </c>
      <c r="AK51" s="34" t="str">
        <f t="shared" si="41"/>
        <v/>
      </c>
      <c r="AL51" s="34"/>
      <c r="AM51" s="53"/>
      <c r="AN51" s="93"/>
      <c r="AO51" s="94"/>
      <c r="AP51" s="60"/>
      <c r="AQ51" s="60" t="str">
        <f t="shared" si="7"/>
        <v/>
      </c>
      <c r="AR51" s="60" t="str">
        <f t="shared" si="8"/>
        <v/>
      </c>
      <c r="AS51" s="60"/>
      <c r="AT51" s="60" t="str">
        <f t="shared" si="9"/>
        <v/>
      </c>
      <c r="AU51" s="60" t="str">
        <f t="shared" si="10"/>
        <v/>
      </c>
      <c r="AV51" s="60"/>
      <c r="AW51" s="60" t="str">
        <f t="shared" si="11"/>
        <v/>
      </c>
      <c r="AX51" s="60" t="str">
        <f t="shared" si="12"/>
        <v/>
      </c>
      <c r="AY51" s="60"/>
      <c r="AZ51" s="60" t="str">
        <f t="shared" si="13"/>
        <v/>
      </c>
      <c r="BA51" s="60" t="str">
        <f t="shared" si="14"/>
        <v/>
      </c>
      <c r="BB51" s="60"/>
      <c r="BC51" s="60" t="str">
        <f t="shared" si="15"/>
        <v/>
      </c>
      <c r="BD51" s="60" t="str">
        <f t="shared" si="16"/>
        <v/>
      </c>
    </row>
    <row r="52" spans="1:56" x14ac:dyDescent="0.2">
      <c r="A52" s="3">
        <v>44</v>
      </c>
      <c r="B52" s="19">
        <v>985</v>
      </c>
      <c r="C52" s="16" t="str">
        <f t="shared" si="42"/>
        <v>OLIVER FAITHFULL</v>
      </c>
      <c r="D52" s="16" t="str">
        <f t="shared" si="43"/>
        <v>Young Athletes Club</v>
      </c>
      <c r="E52" s="20" t="str">
        <f t="shared" si="44"/>
        <v>M</v>
      </c>
      <c r="F52" s="20" t="str">
        <f t="shared" si="45"/>
        <v>U11</v>
      </c>
      <c r="G52" s="16" t="str">
        <f t="shared" si="17"/>
        <v>Young Athletes Club</v>
      </c>
      <c r="H52" s="17"/>
      <c r="I52" s="18">
        <v>16</v>
      </c>
      <c r="J52" s="36" t="str">
        <f t="shared" si="4"/>
        <v/>
      </c>
      <c r="K52" s="21">
        <f>COUNTIF(D$9:D52,D52)</f>
        <v>6</v>
      </c>
      <c r="L52" s="21">
        <f>COUNTIF(G$9:G52,G52)</f>
        <v>6</v>
      </c>
      <c r="M52" s="16">
        <f>SUMIF(G$9:G52,G52,A$9:A52)</f>
        <v>145</v>
      </c>
      <c r="N52" s="16" t="str">
        <f t="shared" si="18"/>
        <v/>
      </c>
      <c r="O52" s="16" t="str">
        <f t="shared" si="19"/>
        <v/>
      </c>
      <c r="P52" s="16" t="str">
        <f t="shared" si="20"/>
        <v/>
      </c>
      <c r="Q52" s="34" t="str">
        <f t="shared" si="21"/>
        <v/>
      </c>
      <c r="R52" s="16" t="str">
        <f t="shared" si="22"/>
        <v/>
      </c>
      <c r="S52" s="16" t="str">
        <f t="shared" si="23"/>
        <v/>
      </c>
      <c r="T52" s="16" t="str">
        <f t="shared" si="24"/>
        <v/>
      </c>
      <c r="U52" s="34" t="str">
        <f t="shared" si="25"/>
        <v/>
      </c>
      <c r="V52" s="16" t="str">
        <f t="shared" si="26"/>
        <v/>
      </c>
      <c r="W52" s="16" t="str">
        <f t="shared" si="27"/>
        <v/>
      </c>
      <c r="X52" s="16" t="str">
        <f t="shared" si="28"/>
        <v/>
      </c>
      <c r="Y52" s="34" t="str">
        <f t="shared" si="29"/>
        <v/>
      </c>
      <c r="Z52" s="16" t="str">
        <f t="shared" si="30"/>
        <v/>
      </c>
      <c r="AA52" s="16" t="str">
        <f t="shared" si="31"/>
        <v/>
      </c>
      <c r="AB52" s="16" t="str">
        <f t="shared" si="32"/>
        <v/>
      </c>
      <c r="AC52" s="34" t="str">
        <f t="shared" si="33"/>
        <v/>
      </c>
      <c r="AD52" s="16" t="str">
        <f t="shared" si="34"/>
        <v/>
      </c>
      <c r="AE52" s="16" t="str">
        <f t="shared" si="35"/>
        <v/>
      </c>
      <c r="AF52" s="16" t="str">
        <f t="shared" si="36"/>
        <v/>
      </c>
      <c r="AG52" s="34" t="str">
        <f t="shared" si="37"/>
        <v/>
      </c>
      <c r="AH52" s="16">
        <f t="shared" si="38"/>
        <v>145.00098499999999</v>
      </c>
      <c r="AI52" s="16">
        <f t="shared" si="39"/>
        <v>4</v>
      </c>
      <c r="AJ52" s="16" t="str">
        <f t="shared" si="40"/>
        <v>Young Athletes Club</v>
      </c>
      <c r="AK52" s="34">
        <f t="shared" si="41"/>
        <v>145.00098499999999</v>
      </c>
      <c r="AL52" s="34"/>
      <c r="AM52" s="62"/>
      <c r="AN52" s="93"/>
      <c r="AO52" s="94"/>
      <c r="AP52" s="56"/>
      <c r="AQ52" s="56" t="str">
        <f t="shared" si="7"/>
        <v/>
      </c>
      <c r="AR52" s="56" t="str">
        <f t="shared" si="8"/>
        <v/>
      </c>
      <c r="AS52" s="56"/>
      <c r="AT52" s="56" t="str">
        <f t="shared" si="9"/>
        <v/>
      </c>
      <c r="AU52" s="56" t="str">
        <f t="shared" si="10"/>
        <v/>
      </c>
      <c r="AV52" s="56"/>
      <c r="AW52" s="56" t="str">
        <f t="shared" si="11"/>
        <v/>
      </c>
      <c r="AX52" s="56" t="str">
        <f t="shared" si="12"/>
        <v/>
      </c>
      <c r="AY52" s="56"/>
      <c r="AZ52" s="56" t="str">
        <f t="shared" si="13"/>
        <v/>
      </c>
      <c r="BA52" s="56" t="str">
        <f t="shared" si="14"/>
        <v/>
      </c>
      <c r="BB52" s="56"/>
      <c r="BC52" s="56" t="str">
        <f t="shared" si="15"/>
        <v/>
      </c>
      <c r="BD52" s="56" t="str">
        <f t="shared" si="16"/>
        <v/>
      </c>
    </row>
    <row r="53" spans="1:56" x14ac:dyDescent="0.2">
      <c r="A53" s="3">
        <v>45</v>
      </c>
      <c r="B53" s="19">
        <v>450</v>
      </c>
      <c r="C53" s="16" t="str">
        <f t="shared" si="42"/>
        <v>William Odgers</v>
      </c>
      <c r="D53" s="16" t="str">
        <f t="shared" si="43"/>
        <v>Camberley &amp; District AC</v>
      </c>
      <c r="E53" s="20" t="str">
        <f t="shared" si="44"/>
        <v>M</v>
      </c>
      <c r="F53" s="20" t="str">
        <f t="shared" si="45"/>
        <v>Under 11</v>
      </c>
      <c r="G53" s="16" t="str">
        <f t="shared" si="17"/>
        <v>Camberley &amp; District AC</v>
      </c>
      <c r="H53" s="17"/>
      <c r="I53" s="18">
        <v>23</v>
      </c>
      <c r="J53" s="36" t="str">
        <f t="shared" si="4"/>
        <v/>
      </c>
      <c r="K53" s="21">
        <f>COUNTIF(D$9:D53,D53)</f>
        <v>8</v>
      </c>
      <c r="L53" s="21">
        <f>COUNTIF(G$9:G53,G53)</f>
        <v>8</v>
      </c>
      <c r="M53" s="16">
        <f>SUMIF(G$9:G53,G53,A$9:A53)</f>
        <v>217</v>
      </c>
      <c r="N53" s="16" t="str">
        <f t="shared" si="18"/>
        <v/>
      </c>
      <c r="O53" s="16" t="str">
        <f t="shared" si="19"/>
        <v/>
      </c>
      <c r="P53" s="16" t="str">
        <f t="shared" si="20"/>
        <v/>
      </c>
      <c r="Q53" s="34" t="str">
        <f t="shared" si="21"/>
        <v/>
      </c>
      <c r="R53" s="16" t="str">
        <f t="shared" si="22"/>
        <v/>
      </c>
      <c r="S53" s="16" t="str">
        <f t="shared" si="23"/>
        <v/>
      </c>
      <c r="T53" s="16" t="str">
        <f t="shared" si="24"/>
        <v/>
      </c>
      <c r="U53" s="34" t="str">
        <f t="shared" si="25"/>
        <v/>
      </c>
      <c r="V53" s="16" t="str">
        <f t="shared" si="26"/>
        <v/>
      </c>
      <c r="W53" s="16" t="str">
        <f t="shared" si="27"/>
        <v/>
      </c>
      <c r="X53" s="16" t="str">
        <f t="shared" si="28"/>
        <v/>
      </c>
      <c r="Y53" s="34" t="str">
        <f t="shared" si="29"/>
        <v/>
      </c>
      <c r="Z53" s="16" t="str">
        <f t="shared" si="30"/>
        <v/>
      </c>
      <c r="AA53" s="16" t="str">
        <f t="shared" si="31"/>
        <v/>
      </c>
      <c r="AB53" s="16" t="str">
        <f t="shared" si="32"/>
        <v/>
      </c>
      <c r="AC53" s="34" t="str">
        <f t="shared" si="33"/>
        <v/>
      </c>
      <c r="AD53" s="16" t="str">
        <f t="shared" si="34"/>
        <v/>
      </c>
      <c r="AE53" s="16" t="str">
        <f t="shared" si="35"/>
        <v/>
      </c>
      <c r="AF53" s="16" t="str">
        <f t="shared" si="36"/>
        <v/>
      </c>
      <c r="AG53" s="34" t="str">
        <f t="shared" si="37"/>
        <v/>
      </c>
      <c r="AH53" s="16" t="str">
        <f t="shared" si="38"/>
        <v/>
      </c>
      <c r="AI53" s="16" t="str">
        <f t="shared" si="39"/>
        <v/>
      </c>
      <c r="AJ53" s="16" t="str">
        <f t="shared" si="40"/>
        <v/>
      </c>
      <c r="AK53" s="34" t="str">
        <f t="shared" si="41"/>
        <v/>
      </c>
      <c r="AL53" s="34"/>
      <c r="AM53" s="34"/>
      <c r="AN53" s="93"/>
      <c r="AO53" s="94"/>
      <c r="AP53" s="34"/>
      <c r="AQ53" s="34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</row>
    <row r="54" spans="1:56" x14ac:dyDescent="0.2">
      <c r="A54" s="3">
        <v>46</v>
      </c>
      <c r="B54" s="19">
        <v>772</v>
      </c>
      <c r="C54" s="16" t="str">
        <f t="shared" si="42"/>
        <v>George Brayshaw</v>
      </c>
      <c r="D54" s="16" t="str">
        <f t="shared" si="43"/>
        <v>Haslemere Border &amp; Waverley AC</v>
      </c>
      <c r="E54" s="20" t="str">
        <f t="shared" si="44"/>
        <v>M</v>
      </c>
      <c r="F54" s="20" t="str">
        <f t="shared" si="45"/>
        <v>U11</v>
      </c>
      <c r="G54" s="16" t="str">
        <f t="shared" si="17"/>
        <v>Haslemere Border &amp; Waverley AC</v>
      </c>
      <c r="H54" s="17"/>
      <c r="I54" s="18">
        <v>24</v>
      </c>
      <c r="J54" s="36" t="str">
        <f t="shared" si="4"/>
        <v/>
      </c>
      <c r="K54" s="21">
        <f>COUNTIF(D$9:D54,D54)</f>
        <v>3</v>
      </c>
      <c r="L54" s="21">
        <f>COUNTIF(G$9:G54,G54)</f>
        <v>3</v>
      </c>
      <c r="M54" s="16">
        <f>SUMIF(G$9:G54,G54,A$9:A54)</f>
        <v>112</v>
      </c>
      <c r="N54" s="16" t="str">
        <f t="shared" si="18"/>
        <v/>
      </c>
      <c r="O54" s="16" t="str">
        <f t="shared" si="19"/>
        <v/>
      </c>
      <c r="P54" s="16" t="str">
        <f t="shared" si="20"/>
        <v/>
      </c>
      <c r="Q54" s="34" t="str">
        <f t="shared" si="21"/>
        <v/>
      </c>
      <c r="R54" s="16" t="str">
        <f t="shared" si="22"/>
        <v/>
      </c>
      <c r="S54" s="16" t="str">
        <f t="shared" si="23"/>
        <v/>
      </c>
      <c r="T54" s="16" t="str">
        <f t="shared" si="24"/>
        <v/>
      </c>
      <c r="U54" s="34" t="str">
        <f t="shared" si="25"/>
        <v/>
      </c>
      <c r="V54" s="16">
        <f t="shared" si="26"/>
        <v>112.000772</v>
      </c>
      <c r="W54" s="16">
        <f t="shared" si="27"/>
        <v>8</v>
      </c>
      <c r="X54" s="16" t="str">
        <f t="shared" si="28"/>
        <v>Haslemere Border &amp; Waverley AC</v>
      </c>
      <c r="Y54" s="34">
        <f t="shared" si="29"/>
        <v>112.000772</v>
      </c>
      <c r="Z54" s="16" t="str">
        <f t="shared" si="30"/>
        <v/>
      </c>
      <c r="AA54" s="16" t="str">
        <f t="shared" si="31"/>
        <v/>
      </c>
      <c r="AB54" s="16" t="str">
        <f t="shared" si="32"/>
        <v/>
      </c>
      <c r="AC54" s="34" t="str">
        <f t="shared" si="33"/>
        <v/>
      </c>
      <c r="AD54" s="16" t="str">
        <f t="shared" si="34"/>
        <v/>
      </c>
      <c r="AE54" s="16" t="str">
        <f t="shared" si="35"/>
        <v/>
      </c>
      <c r="AF54" s="16" t="str">
        <f t="shared" si="36"/>
        <v/>
      </c>
      <c r="AG54" s="34" t="str">
        <f t="shared" si="37"/>
        <v/>
      </c>
      <c r="AH54" s="16" t="str">
        <f t="shared" si="38"/>
        <v/>
      </c>
      <c r="AI54" s="16" t="str">
        <f t="shared" si="39"/>
        <v/>
      </c>
      <c r="AJ54" s="16" t="str">
        <f t="shared" si="40"/>
        <v/>
      </c>
      <c r="AK54" s="34" t="str">
        <f t="shared" si="41"/>
        <v/>
      </c>
      <c r="AL54" s="34"/>
      <c r="AM54" s="34"/>
      <c r="AN54" s="93"/>
      <c r="AO54" s="94"/>
      <c r="AP54" s="34"/>
      <c r="AQ54" s="34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</row>
    <row r="55" spans="1:56" x14ac:dyDescent="0.2">
      <c r="A55" s="3">
        <v>47</v>
      </c>
      <c r="B55" s="19">
        <v>447</v>
      </c>
      <c r="C55" s="16" t="str">
        <f t="shared" si="42"/>
        <v>Natahn Gibson</v>
      </c>
      <c r="D55" s="16" t="str">
        <f t="shared" si="43"/>
        <v>Camberley &amp; District AC</v>
      </c>
      <c r="E55" s="20" t="str">
        <f t="shared" si="44"/>
        <v>M</v>
      </c>
      <c r="F55" s="20" t="str">
        <f t="shared" si="45"/>
        <v xml:space="preserve">Under 11 </v>
      </c>
      <c r="G55" s="16" t="str">
        <f t="shared" si="17"/>
        <v>Camberley &amp; District AC</v>
      </c>
      <c r="H55" s="17"/>
      <c r="I55" s="18">
        <v>25</v>
      </c>
      <c r="J55" s="36" t="str">
        <f t="shared" si="4"/>
        <v/>
      </c>
      <c r="K55" s="21">
        <f>COUNTIF(D$9:D55,D55)</f>
        <v>9</v>
      </c>
      <c r="L55" s="21">
        <f>COUNTIF(G$9:G55,G55)</f>
        <v>9</v>
      </c>
      <c r="M55" s="16">
        <f>SUMIF(G$9:G55,G55,A$9:A55)</f>
        <v>264</v>
      </c>
      <c r="N55" s="16" t="str">
        <f t="shared" si="18"/>
        <v/>
      </c>
      <c r="O55" s="16" t="str">
        <f t="shared" si="19"/>
        <v/>
      </c>
      <c r="P55" s="16" t="str">
        <f t="shared" si="20"/>
        <v/>
      </c>
      <c r="Q55" s="34" t="str">
        <f t="shared" si="21"/>
        <v/>
      </c>
      <c r="R55" s="16" t="str">
        <f t="shared" si="22"/>
        <v/>
      </c>
      <c r="S55" s="16" t="str">
        <f t="shared" si="23"/>
        <v/>
      </c>
      <c r="T55" s="16" t="str">
        <f t="shared" si="24"/>
        <v/>
      </c>
      <c r="U55" s="34" t="str">
        <f t="shared" si="25"/>
        <v/>
      </c>
      <c r="V55" s="16" t="str">
        <f t="shared" si="26"/>
        <v/>
      </c>
      <c r="W55" s="16" t="str">
        <f t="shared" si="27"/>
        <v/>
      </c>
      <c r="X55" s="16" t="str">
        <f t="shared" si="28"/>
        <v/>
      </c>
      <c r="Y55" s="34" t="str">
        <f t="shared" si="29"/>
        <v/>
      </c>
      <c r="Z55" s="16" t="str">
        <f t="shared" si="30"/>
        <v/>
      </c>
      <c r="AA55" s="16" t="str">
        <f t="shared" si="31"/>
        <v/>
      </c>
      <c r="AB55" s="16" t="str">
        <f t="shared" si="32"/>
        <v/>
      </c>
      <c r="AC55" s="34" t="str">
        <f t="shared" si="33"/>
        <v/>
      </c>
      <c r="AD55" s="16" t="str">
        <f t="shared" si="34"/>
        <v/>
      </c>
      <c r="AE55" s="16" t="str">
        <f t="shared" si="35"/>
        <v/>
      </c>
      <c r="AF55" s="16" t="str">
        <f t="shared" si="36"/>
        <v/>
      </c>
      <c r="AG55" s="34" t="str">
        <f t="shared" si="37"/>
        <v/>
      </c>
      <c r="AH55" s="16" t="str">
        <f t="shared" si="38"/>
        <v/>
      </c>
      <c r="AI55" s="16" t="str">
        <f t="shared" si="39"/>
        <v/>
      </c>
      <c r="AJ55" s="16" t="str">
        <f t="shared" si="40"/>
        <v/>
      </c>
      <c r="AK55" s="34" t="str">
        <f t="shared" si="41"/>
        <v/>
      </c>
      <c r="AL55" s="34"/>
      <c r="AM55" s="34"/>
      <c r="AN55" s="93"/>
      <c r="AO55" s="94"/>
      <c r="AP55" s="34"/>
      <c r="AQ55" s="34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</row>
    <row r="56" spans="1:56" x14ac:dyDescent="0.2">
      <c r="A56" s="3">
        <v>48</v>
      </c>
      <c r="B56" s="19">
        <v>777</v>
      </c>
      <c r="C56" s="16" t="str">
        <f t="shared" si="42"/>
        <v>Jack Smith</v>
      </c>
      <c r="D56" s="16" t="str">
        <f t="shared" si="43"/>
        <v>Haslemere Border &amp; Waverley AC</v>
      </c>
      <c r="E56" s="20" t="str">
        <f t="shared" si="44"/>
        <v>M</v>
      </c>
      <c r="F56" s="20" t="str">
        <f t="shared" si="45"/>
        <v>U11</v>
      </c>
      <c r="G56" s="16" t="str">
        <f t="shared" si="17"/>
        <v>Haslemere Border &amp; Waverley AC</v>
      </c>
      <c r="H56" s="17"/>
      <c r="I56" s="18">
        <v>28</v>
      </c>
      <c r="J56" s="36" t="str">
        <f t="shared" si="4"/>
        <v/>
      </c>
      <c r="K56" s="21">
        <f>COUNTIF(D$9:D56,D56)</f>
        <v>4</v>
      </c>
      <c r="L56" s="21">
        <f>COUNTIF(G$9:G56,G56)</f>
        <v>4</v>
      </c>
      <c r="M56" s="16">
        <f>SUMIF(G$9:G56,G56,A$9:A56)</f>
        <v>160</v>
      </c>
      <c r="N56" s="16" t="str">
        <f t="shared" si="18"/>
        <v/>
      </c>
      <c r="O56" s="16" t="str">
        <f t="shared" si="19"/>
        <v/>
      </c>
      <c r="P56" s="16" t="str">
        <f t="shared" si="20"/>
        <v/>
      </c>
      <c r="Q56" s="34" t="str">
        <f t="shared" si="21"/>
        <v/>
      </c>
      <c r="R56" s="16" t="str">
        <f t="shared" si="22"/>
        <v/>
      </c>
      <c r="S56" s="16" t="str">
        <f t="shared" si="23"/>
        <v/>
      </c>
      <c r="T56" s="16" t="str">
        <f t="shared" si="24"/>
        <v/>
      </c>
      <c r="U56" s="34" t="str">
        <f t="shared" si="25"/>
        <v/>
      </c>
      <c r="V56" s="16" t="str">
        <f t="shared" si="26"/>
        <v/>
      </c>
      <c r="W56" s="16" t="str">
        <f t="shared" si="27"/>
        <v/>
      </c>
      <c r="X56" s="16" t="str">
        <f t="shared" si="28"/>
        <v/>
      </c>
      <c r="Y56" s="34" t="str">
        <f t="shared" si="29"/>
        <v/>
      </c>
      <c r="Z56" s="16">
        <f t="shared" si="30"/>
        <v>160.000777</v>
      </c>
      <c r="AA56" s="16">
        <f t="shared" si="31"/>
        <v>7</v>
      </c>
      <c r="AB56" s="16" t="str">
        <f t="shared" si="32"/>
        <v>Haslemere Border &amp; Waverley AC</v>
      </c>
      <c r="AC56" s="34">
        <f t="shared" si="33"/>
        <v>160.000777</v>
      </c>
      <c r="AD56" s="16" t="str">
        <f t="shared" si="34"/>
        <v/>
      </c>
      <c r="AE56" s="16" t="str">
        <f t="shared" si="35"/>
        <v/>
      </c>
      <c r="AF56" s="16" t="str">
        <f t="shared" si="36"/>
        <v/>
      </c>
      <c r="AG56" s="34" t="str">
        <f t="shared" si="37"/>
        <v/>
      </c>
      <c r="AH56" s="16" t="str">
        <f t="shared" si="38"/>
        <v/>
      </c>
      <c r="AI56" s="16" t="str">
        <f t="shared" si="39"/>
        <v/>
      </c>
      <c r="AJ56" s="16" t="str">
        <f t="shared" si="40"/>
        <v/>
      </c>
      <c r="AK56" s="34" t="str">
        <f t="shared" si="41"/>
        <v/>
      </c>
      <c r="AL56" s="34"/>
      <c r="AM56" s="34"/>
      <c r="AN56" s="93"/>
      <c r="AO56" s="94"/>
      <c r="AP56" s="34"/>
      <c r="AQ56" s="34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</row>
    <row r="57" spans="1:56" x14ac:dyDescent="0.2">
      <c r="A57" s="3">
        <v>49</v>
      </c>
      <c r="B57" s="19">
        <v>525</v>
      </c>
      <c r="C57" s="16" t="str">
        <f t="shared" si="42"/>
        <v>BEN  SOMERS</v>
      </c>
      <c r="D57" s="16" t="str">
        <f t="shared" si="43"/>
        <v>Crawley Ridge School</v>
      </c>
      <c r="E57" s="20" t="str">
        <f t="shared" si="44"/>
        <v>M</v>
      </c>
      <c r="F57" s="20" t="str">
        <f t="shared" si="45"/>
        <v>U11</v>
      </c>
      <c r="G57" s="16" t="str">
        <f t="shared" si="17"/>
        <v>Crawley Ridge School</v>
      </c>
      <c r="H57" s="17"/>
      <c r="I57" s="18">
        <v>29</v>
      </c>
      <c r="J57" s="36" t="str">
        <f t="shared" si="4"/>
        <v/>
      </c>
      <c r="K57" s="21">
        <f>COUNTIF(D$9:D57,D57)</f>
        <v>2</v>
      </c>
      <c r="L57" s="21">
        <f>COUNTIF(G$9:G57,G57)</f>
        <v>2</v>
      </c>
      <c r="M57" s="16">
        <f>SUMIF(G$9:G57,G57,A$9:A57)</f>
        <v>55</v>
      </c>
      <c r="N57" s="16" t="str">
        <f t="shared" si="18"/>
        <v/>
      </c>
      <c r="O57" s="16" t="str">
        <f t="shared" si="19"/>
        <v/>
      </c>
      <c r="P57" s="16" t="str">
        <f t="shared" si="20"/>
        <v/>
      </c>
      <c r="Q57" s="34" t="str">
        <f t="shared" si="21"/>
        <v/>
      </c>
      <c r="R57" s="16">
        <f t="shared" si="22"/>
        <v>55.000525000000003</v>
      </c>
      <c r="S57" s="16">
        <f t="shared" si="23"/>
        <v>9</v>
      </c>
      <c r="T57" s="16" t="str">
        <f t="shared" si="24"/>
        <v>Crawley Ridge School</v>
      </c>
      <c r="U57" s="34">
        <f t="shared" si="25"/>
        <v>55.000525000000003</v>
      </c>
      <c r="V57" s="16" t="str">
        <f t="shared" si="26"/>
        <v/>
      </c>
      <c r="W57" s="16" t="str">
        <f t="shared" si="27"/>
        <v/>
      </c>
      <c r="X57" s="16" t="str">
        <f t="shared" si="28"/>
        <v/>
      </c>
      <c r="Y57" s="34" t="str">
        <f t="shared" si="29"/>
        <v/>
      </c>
      <c r="Z57" s="16" t="str">
        <f t="shared" si="30"/>
        <v/>
      </c>
      <c r="AA57" s="16" t="str">
        <f t="shared" si="31"/>
        <v/>
      </c>
      <c r="AB57" s="16" t="str">
        <f t="shared" si="32"/>
        <v/>
      </c>
      <c r="AC57" s="34" t="str">
        <f t="shared" si="33"/>
        <v/>
      </c>
      <c r="AD57" s="16" t="str">
        <f t="shared" si="34"/>
        <v/>
      </c>
      <c r="AE57" s="16" t="str">
        <f t="shared" si="35"/>
        <v/>
      </c>
      <c r="AF57" s="16" t="str">
        <f t="shared" si="36"/>
        <v/>
      </c>
      <c r="AG57" s="34" t="str">
        <f t="shared" si="37"/>
        <v/>
      </c>
      <c r="AH57" s="16" t="str">
        <f t="shared" si="38"/>
        <v/>
      </c>
      <c r="AI57" s="16" t="str">
        <f t="shared" si="39"/>
        <v/>
      </c>
      <c r="AJ57" s="16" t="str">
        <f t="shared" si="40"/>
        <v/>
      </c>
      <c r="AK57" s="34" t="str">
        <f t="shared" si="41"/>
        <v/>
      </c>
      <c r="AL57" s="34"/>
      <c r="AM57" s="34"/>
      <c r="AN57" s="93"/>
      <c r="AO57" s="94"/>
      <c r="AP57" s="34"/>
      <c r="AQ57" s="34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</row>
    <row r="58" spans="1:56" x14ac:dyDescent="0.2">
      <c r="A58" s="3">
        <v>50</v>
      </c>
      <c r="B58" s="19">
        <v>813</v>
      </c>
      <c r="C58" s="16" t="str">
        <f t="shared" si="42"/>
        <v>Joshua Matyear</v>
      </c>
      <c r="D58" s="16" t="str">
        <f t="shared" si="43"/>
        <v>Haslemere Border &amp; Waverley AC</v>
      </c>
      <c r="E58" s="20" t="str">
        <f t="shared" si="44"/>
        <v>M</v>
      </c>
      <c r="F58" s="20" t="str">
        <f t="shared" si="45"/>
        <v>U11</v>
      </c>
      <c r="G58" s="16" t="str">
        <f t="shared" si="17"/>
        <v>Haslemere Border &amp; Waverley AC</v>
      </c>
      <c r="H58" s="17"/>
      <c r="I58" s="18">
        <v>31</v>
      </c>
      <c r="J58" s="36" t="str">
        <f t="shared" si="4"/>
        <v/>
      </c>
      <c r="K58" s="21">
        <f>COUNTIF(D$9:D58,D58)</f>
        <v>5</v>
      </c>
      <c r="L58" s="21">
        <f>COUNTIF(G$9:G58,G58)</f>
        <v>5</v>
      </c>
      <c r="M58" s="16">
        <f>SUMIF(G$9:G58,G58,A$9:A58)</f>
        <v>210</v>
      </c>
      <c r="N58" s="16" t="str">
        <f t="shared" si="18"/>
        <v/>
      </c>
      <c r="O58" s="16" t="str">
        <f t="shared" si="19"/>
        <v/>
      </c>
      <c r="P58" s="16" t="str">
        <f t="shared" si="20"/>
        <v/>
      </c>
      <c r="Q58" s="34" t="str">
        <f t="shared" si="21"/>
        <v/>
      </c>
      <c r="R58" s="16" t="str">
        <f t="shared" si="22"/>
        <v/>
      </c>
      <c r="S58" s="16" t="str">
        <f t="shared" si="23"/>
        <v/>
      </c>
      <c r="T58" s="16" t="str">
        <f t="shared" si="24"/>
        <v/>
      </c>
      <c r="U58" s="34" t="str">
        <f t="shared" si="25"/>
        <v/>
      </c>
      <c r="V58" s="16" t="str">
        <f t="shared" si="26"/>
        <v/>
      </c>
      <c r="W58" s="16" t="str">
        <f t="shared" si="27"/>
        <v/>
      </c>
      <c r="X58" s="16" t="str">
        <f t="shared" si="28"/>
        <v/>
      </c>
      <c r="Y58" s="34" t="str">
        <f t="shared" si="29"/>
        <v/>
      </c>
      <c r="Z58" s="16" t="str">
        <f t="shared" si="30"/>
        <v/>
      </c>
      <c r="AA58" s="16" t="str">
        <f t="shared" si="31"/>
        <v/>
      </c>
      <c r="AB58" s="16" t="str">
        <f t="shared" si="32"/>
        <v/>
      </c>
      <c r="AC58" s="34" t="str">
        <f t="shared" si="33"/>
        <v/>
      </c>
      <c r="AD58" s="16">
        <f t="shared" si="34"/>
        <v>210.00081299999999</v>
      </c>
      <c r="AE58" s="16">
        <f t="shared" si="35"/>
        <v>6</v>
      </c>
      <c r="AF58" s="16" t="str">
        <f t="shared" si="36"/>
        <v>Haslemere Border &amp; Waverley AC</v>
      </c>
      <c r="AG58" s="34">
        <f t="shared" si="37"/>
        <v>210.00081299999999</v>
      </c>
      <c r="AH58" s="16" t="str">
        <f t="shared" si="38"/>
        <v/>
      </c>
      <c r="AI58" s="16" t="str">
        <f t="shared" si="39"/>
        <v/>
      </c>
      <c r="AJ58" s="16" t="str">
        <f t="shared" si="40"/>
        <v/>
      </c>
      <c r="AK58" s="34" t="str">
        <f t="shared" si="41"/>
        <v/>
      </c>
      <c r="AL58" s="34"/>
      <c r="AM58" s="34"/>
      <c r="AN58" s="93"/>
      <c r="AO58" s="94"/>
      <c r="AP58" s="34"/>
      <c r="AQ58" s="34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</row>
    <row r="59" spans="1:56" x14ac:dyDescent="0.2">
      <c r="A59" s="3">
        <v>51</v>
      </c>
      <c r="B59" s="19">
        <v>778</v>
      </c>
      <c r="C59" s="16" t="str">
        <f t="shared" si="42"/>
        <v>James Davies</v>
      </c>
      <c r="D59" s="16" t="str">
        <f t="shared" si="43"/>
        <v>Haslemere Border &amp; Waverley AC</v>
      </c>
      <c r="E59" s="20" t="str">
        <f t="shared" si="44"/>
        <v>M</v>
      </c>
      <c r="F59" s="20" t="str">
        <f t="shared" si="45"/>
        <v>U11</v>
      </c>
      <c r="G59" s="16" t="str">
        <f t="shared" si="17"/>
        <v>Haslemere Border &amp; Waverley AC</v>
      </c>
      <c r="H59" s="17"/>
      <c r="I59" s="18">
        <v>32</v>
      </c>
      <c r="J59" s="36" t="str">
        <f t="shared" si="4"/>
        <v/>
      </c>
      <c r="K59" s="21">
        <f>COUNTIF(D$9:D59,D59)</f>
        <v>6</v>
      </c>
      <c r="L59" s="21">
        <f>COUNTIF(G$9:G59,G59)</f>
        <v>6</v>
      </c>
      <c r="M59" s="16">
        <f>SUMIF(G$9:G59,G59,A$9:A59)</f>
        <v>261</v>
      </c>
      <c r="N59" s="16" t="str">
        <f t="shared" si="18"/>
        <v/>
      </c>
      <c r="O59" s="16" t="str">
        <f t="shared" si="19"/>
        <v/>
      </c>
      <c r="P59" s="16" t="str">
        <f t="shared" si="20"/>
        <v/>
      </c>
      <c r="Q59" s="34" t="str">
        <f t="shared" si="21"/>
        <v/>
      </c>
      <c r="R59" s="16" t="str">
        <f t="shared" si="22"/>
        <v/>
      </c>
      <c r="S59" s="16" t="str">
        <f t="shared" si="23"/>
        <v/>
      </c>
      <c r="T59" s="16" t="str">
        <f t="shared" si="24"/>
        <v/>
      </c>
      <c r="U59" s="34" t="str">
        <f t="shared" si="25"/>
        <v/>
      </c>
      <c r="V59" s="16" t="str">
        <f t="shared" si="26"/>
        <v/>
      </c>
      <c r="W59" s="16" t="str">
        <f t="shared" si="27"/>
        <v/>
      </c>
      <c r="X59" s="16" t="str">
        <f t="shared" si="28"/>
        <v/>
      </c>
      <c r="Y59" s="34" t="str">
        <f t="shared" si="29"/>
        <v/>
      </c>
      <c r="Z59" s="16" t="str">
        <f t="shared" si="30"/>
        <v/>
      </c>
      <c r="AA59" s="16" t="str">
        <f t="shared" si="31"/>
        <v/>
      </c>
      <c r="AB59" s="16" t="str">
        <f t="shared" si="32"/>
        <v/>
      </c>
      <c r="AC59" s="34" t="str">
        <f t="shared" si="33"/>
        <v/>
      </c>
      <c r="AD59" s="16" t="str">
        <f t="shared" si="34"/>
        <v/>
      </c>
      <c r="AE59" s="16" t="str">
        <f t="shared" si="35"/>
        <v/>
      </c>
      <c r="AF59" s="16" t="str">
        <f t="shared" si="36"/>
        <v/>
      </c>
      <c r="AG59" s="34" t="str">
        <f t="shared" si="37"/>
        <v/>
      </c>
      <c r="AH59" s="16">
        <f t="shared" si="38"/>
        <v>261.00077800000003</v>
      </c>
      <c r="AI59" s="16">
        <f t="shared" si="39"/>
        <v>6</v>
      </c>
      <c r="AJ59" s="16" t="str">
        <f t="shared" si="40"/>
        <v>Haslemere Border &amp; Waverley AC</v>
      </c>
      <c r="AK59" s="34">
        <f t="shared" si="41"/>
        <v>261.00077800000003</v>
      </c>
      <c r="AL59" s="34"/>
      <c r="AM59" s="34"/>
      <c r="AN59" s="93"/>
      <c r="AO59" s="94"/>
      <c r="AP59" s="34"/>
      <c r="AQ59" s="34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</row>
    <row r="60" spans="1:56" x14ac:dyDescent="0.2">
      <c r="A60" s="3">
        <v>52</v>
      </c>
      <c r="B60" s="19">
        <v>435</v>
      </c>
      <c r="C60" s="16" t="str">
        <f t="shared" si="42"/>
        <v>William Ryan</v>
      </c>
      <c r="D60" s="16" t="str">
        <f t="shared" si="43"/>
        <v>Camberley &amp; District AC</v>
      </c>
      <c r="E60" s="20" t="str">
        <f t="shared" si="44"/>
        <v>M</v>
      </c>
      <c r="F60" s="20" t="str">
        <f t="shared" si="45"/>
        <v>Under 11</v>
      </c>
      <c r="G60" s="16" t="str">
        <f t="shared" si="17"/>
        <v>Camberley &amp; District AC</v>
      </c>
      <c r="H60" s="17"/>
      <c r="I60" s="18">
        <v>32</v>
      </c>
      <c r="J60" s="36" t="str">
        <f t="shared" si="4"/>
        <v/>
      </c>
      <c r="K60" s="21">
        <f>COUNTIF(D$9:D60,D60)</f>
        <v>10</v>
      </c>
      <c r="L60" s="21">
        <f>COUNTIF(G$9:G60,G60)</f>
        <v>10</v>
      </c>
      <c r="M60" s="16">
        <f>SUMIF(G$9:G60,G60,A$9:A60)</f>
        <v>316</v>
      </c>
      <c r="N60" s="16" t="str">
        <f t="shared" si="18"/>
        <v/>
      </c>
      <c r="O60" s="16" t="str">
        <f t="shared" si="19"/>
        <v/>
      </c>
      <c r="P60" s="16" t="str">
        <f t="shared" si="20"/>
        <v/>
      </c>
      <c r="Q60" s="34" t="str">
        <f t="shared" si="21"/>
        <v/>
      </c>
      <c r="R60" s="16" t="str">
        <f t="shared" si="22"/>
        <v/>
      </c>
      <c r="S60" s="16" t="str">
        <f t="shared" si="23"/>
        <v/>
      </c>
      <c r="T60" s="16" t="str">
        <f t="shared" si="24"/>
        <v/>
      </c>
      <c r="U60" s="34" t="str">
        <f t="shared" si="25"/>
        <v/>
      </c>
      <c r="V60" s="16" t="str">
        <f t="shared" si="26"/>
        <v/>
      </c>
      <c r="W60" s="16" t="str">
        <f t="shared" si="27"/>
        <v/>
      </c>
      <c r="X60" s="16" t="str">
        <f t="shared" si="28"/>
        <v/>
      </c>
      <c r="Y60" s="34" t="str">
        <f t="shared" si="29"/>
        <v/>
      </c>
      <c r="Z60" s="16" t="str">
        <f t="shared" si="30"/>
        <v/>
      </c>
      <c r="AA60" s="16" t="str">
        <f t="shared" si="31"/>
        <v/>
      </c>
      <c r="AB60" s="16" t="str">
        <f t="shared" si="32"/>
        <v/>
      </c>
      <c r="AC60" s="34" t="str">
        <f t="shared" si="33"/>
        <v/>
      </c>
      <c r="AD60" s="16" t="str">
        <f t="shared" si="34"/>
        <v/>
      </c>
      <c r="AE60" s="16" t="str">
        <f t="shared" si="35"/>
        <v/>
      </c>
      <c r="AF60" s="16" t="str">
        <f t="shared" si="36"/>
        <v/>
      </c>
      <c r="AG60" s="34" t="str">
        <f t="shared" si="37"/>
        <v/>
      </c>
      <c r="AH60" s="16" t="str">
        <f t="shared" si="38"/>
        <v/>
      </c>
      <c r="AI60" s="16" t="str">
        <f t="shared" si="39"/>
        <v/>
      </c>
      <c r="AJ60" s="16" t="str">
        <f t="shared" si="40"/>
        <v/>
      </c>
      <c r="AK60" s="34" t="str">
        <f t="shared" si="41"/>
        <v/>
      </c>
      <c r="AL60" s="34"/>
      <c r="AM60" s="34"/>
      <c r="AN60" s="93"/>
      <c r="AO60" s="94"/>
      <c r="AP60" s="34"/>
      <c r="AQ60" s="34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</row>
    <row r="61" spans="1:56" x14ac:dyDescent="0.2">
      <c r="A61" s="3">
        <v>53</v>
      </c>
      <c r="B61" s="19">
        <v>666</v>
      </c>
      <c r="C61" s="16" t="str">
        <f t="shared" si="42"/>
        <v>Guy Lillywhite</v>
      </c>
      <c r="D61" s="16" t="str">
        <f t="shared" si="43"/>
        <v>Grey House School</v>
      </c>
      <c r="E61" s="20" t="str">
        <f t="shared" si="44"/>
        <v>M</v>
      </c>
      <c r="F61" s="20" t="str">
        <f t="shared" si="45"/>
        <v>u11</v>
      </c>
      <c r="G61" s="16" t="str">
        <f t="shared" si="17"/>
        <v>Grey House School</v>
      </c>
      <c r="H61" s="17"/>
      <c r="I61" s="18">
        <v>35</v>
      </c>
      <c r="J61" s="36" t="str">
        <f t="shared" si="4"/>
        <v/>
      </c>
      <c r="K61" s="21">
        <f>COUNTIF(D$9:D61,D61)</f>
        <v>2</v>
      </c>
      <c r="L61" s="21">
        <f>COUNTIF(G$9:G61,G61)</f>
        <v>2</v>
      </c>
      <c r="M61" s="16">
        <f>SUMIF(G$9:G61,G61,A$9:A61)</f>
        <v>78</v>
      </c>
      <c r="N61" s="16" t="str">
        <f t="shared" si="18"/>
        <v/>
      </c>
      <c r="O61" s="16" t="str">
        <f t="shared" si="19"/>
        <v/>
      </c>
      <c r="P61" s="16" t="str">
        <f t="shared" si="20"/>
        <v/>
      </c>
      <c r="Q61" s="34" t="str">
        <f t="shared" si="21"/>
        <v/>
      </c>
      <c r="R61" s="16">
        <f t="shared" si="22"/>
        <v>78.000665999999995</v>
      </c>
      <c r="S61" s="16">
        <f t="shared" si="23"/>
        <v>11</v>
      </c>
      <c r="T61" s="16" t="str">
        <f t="shared" si="24"/>
        <v>Grey House School</v>
      </c>
      <c r="U61" s="34">
        <f t="shared" si="25"/>
        <v>78.000665999999995</v>
      </c>
      <c r="V61" s="16" t="str">
        <f t="shared" si="26"/>
        <v/>
      </c>
      <c r="W61" s="16" t="str">
        <f t="shared" si="27"/>
        <v/>
      </c>
      <c r="X61" s="16" t="str">
        <f t="shared" si="28"/>
        <v/>
      </c>
      <c r="Y61" s="34" t="str">
        <f t="shared" si="29"/>
        <v/>
      </c>
      <c r="Z61" s="16" t="str">
        <f t="shared" si="30"/>
        <v/>
      </c>
      <c r="AA61" s="16" t="str">
        <f t="shared" si="31"/>
        <v/>
      </c>
      <c r="AB61" s="16" t="str">
        <f t="shared" si="32"/>
        <v/>
      </c>
      <c r="AC61" s="34" t="str">
        <f t="shared" si="33"/>
        <v/>
      </c>
      <c r="AD61" s="16" t="str">
        <f t="shared" si="34"/>
        <v/>
      </c>
      <c r="AE61" s="16" t="str">
        <f t="shared" si="35"/>
        <v/>
      </c>
      <c r="AF61" s="16" t="str">
        <f t="shared" si="36"/>
        <v/>
      </c>
      <c r="AG61" s="34" t="str">
        <f t="shared" si="37"/>
        <v/>
      </c>
      <c r="AH61" s="16" t="str">
        <f t="shared" si="38"/>
        <v/>
      </c>
      <c r="AI61" s="16" t="str">
        <f t="shared" si="39"/>
        <v/>
      </c>
      <c r="AJ61" s="16" t="str">
        <f t="shared" si="40"/>
        <v/>
      </c>
      <c r="AK61" s="34" t="str">
        <f t="shared" si="41"/>
        <v/>
      </c>
      <c r="AL61" s="34"/>
      <c r="AM61" s="34"/>
      <c r="AN61" s="93"/>
      <c r="AO61" s="94"/>
      <c r="AP61" s="34"/>
      <c r="AQ61" s="34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</row>
    <row r="62" spans="1:56" x14ac:dyDescent="0.2">
      <c r="A62" s="3">
        <v>54</v>
      </c>
      <c r="B62" s="19">
        <v>976</v>
      </c>
      <c r="C62" s="16" t="str">
        <f t="shared" si="42"/>
        <v>CONNOR TINKER</v>
      </c>
      <c r="D62" s="16" t="str">
        <f t="shared" si="43"/>
        <v>Young Athletes Club</v>
      </c>
      <c r="E62" s="20" t="str">
        <f t="shared" si="44"/>
        <v>M</v>
      </c>
      <c r="F62" s="20" t="str">
        <f t="shared" si="45"/>
        <v>U11</v>
      </c>
      <c r="G62" s="16" t="str">
        <f t="shared" si="17"/>
        <v>Young Athletes Club</v>
      </c>
      <c r="H62" s="17"/>
      <c r="I62" s="18">
        <v>39</v>
      </c>
      <c r="J62" s="36" t="str">
        <f t="shared" si="4"/>
        <v/>
      </c>
      <c r="K62" s="21">
        <f>COUNTIF(D$9:D62,D62)</f>
        <v>7</v>
      </c>
      <c r="L62" s="21">
        <f>COUNTIF(G$9:G62,G62)</f>
        <v>7</v>
      </c>
      <c r="M62" s="16">
        <f>SUMIF(G$9:G62,G62,A$9:A62)</f>
        <v>199</v>
      </c>
      <c r="N62" s="16" t="str">
        <f t="shared" si="18"/>
        <v/>
      </c>
      <c r="O62" s="16" t="str">
        <f t="shared" si="19"/>
        <v/>
      </c>
      <c r="P62" s="16" t="str">
        <f t="shared" si="20"/>
        <v/>
      </c>
      <c r="Q62" s="34" t="str">
        <f t="shared" si="21"/>
        <v/>
      </c>
      <c r="R62" s="16" t="str">
        <f t="shared" si="22"/>
        <v/>
      </c>
      <c r="S62" s="16" t="str">
        <f t="shared" si="23"/>
        <v/>
      </c>
      <c r="T62" s="16" t="str">
        <f t="shared" si="24"/>
        <v/>
      </c>
      <c r="U62" s="34" t="str">
        <f t="shared" si="25"/>
        <v/>
      </c>
      <c r="V62" s="16" t="str">
        <f t="shared" si="26"/>
        <v/>
      </c>
      <c r="W62" s="16" t="str">
        <f t="shared" si="27"/>
        <v/>
      </c>
      <c r="X62" s="16" t="str">
        <f t="shared" si="28"/>
        <v/>
      </c>
      <c r="Y62" s="34" t="str">
        <f t="shared" si="29"/>
        <v/>
      </c>
      <c r="Z62" s="16" t="str">
        <f t="shared" si="30"/>
        <v/>
      </c>
      <c r="AA62" s="16" t="str">
        <f t="shared" si="31"/>
        <v/>
      </c>
      <c r="AB62" s="16" t="str">
        <f t="shared" si="32"/>
        <v/>
      </c>
      <c r="AC62" s="34" t="str">
        <f t="shared" si="33"/>
        <v/>
      </c>
      <c r="AD62" s="16" t="str">
        <f t="shared" si="34"/>
        <v/>
      </c>
      <c r="AE62" s="16" t="str">
        <f t="shared" si="35"/>
        <v/>
      </c>
      <c r="AF62" s="16" t="str">
        <f t="shared" si="36"/>
        <v/>
      </c>
      <c r="AG62" s="34" t="str">
        <f t="shared" si="37"/>
        <v/>
      </c>
      <c r="AH62" s="16" t="str">
        <f t="shared" si="38"/>
        <v/>
      </c>
      <c r="AI62" s="16" t="str">
        <f t="shared" si="39"/>
        <v/>
      </c>
      <c r="AJ62" s="16" t="str">
        <f t="shared" si="40"/>
        <v/>
      </c>
      <c r="AK62" s="34" t="str">
        <f t="shared" si="41"/>
        <v/>
      </c>
      <c r="AL62" s="34"/>
      <c r="AM62" s="34"/>
      <c r="AN62" s="93"/>
      <c r="AO62" s="94"/>
      <c r="AP62" s="34"/>
      <c r="AQ62" s="34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</row>
    <row r="63" spans="1:56" x14ac:dyDescent="0.2">
      <c r="A63" s="3">
        <v>55</v>
      </c>
      <c r="B63" s="19">
        <v>213</v>
      </c>
      <c r="C63" s="16" t="str">
        <f t="shared" si="42"/>
        <v>Jonathan Chattell</v>
      </c>
      <c r="D63" s="16" t="str">
        <f t="shared" si="43"/>
        <v>Basingstoke &amp; Mid Hants AC</v>
      </c>
      <c r="E63" s="20" t="str">
        <f t="shared" si="44"/>
        <v>M</v>
      </c>
      <c r="F63" s="20" t="str">
        <f t="shared" si="45"/>
        <v>U11B</v>
      </c>
      <c r="G63" s="16" t="str">
        <f t="shared" si="17"/>
        <v>Basingstoke &amp; Mid Hants AC</v>
      </c>
      <c r="H63" s="17"/>
      <c r="I63" s="18">
        <v>40</v>
      </c>
      <c r="J63" s="36" t="str">
        <f t="shared" si="4"/>
        <v/>
      </c>
      <c r="K63" s="21">
        <f>COUNTIF(D$9:D63,D63)</f>
        <v>7</v>
      </c>
      <c r="L63" s="21">
        <f>COUNTIF(G$9:G63,G63)</f>
        <v>7</v>
      </c>
      <c r="M63" s="16">
        <f>SUMIF(G$9:G63,G63,A$9:A63)</f>
        <v>195</v>
      </c>
      <c r="N63" s="16" t="str">
        <f t="shared" si="18"/>
        <v/>
      </c>
      <c r="O63" s="16" t="str">
        <f t="shared" si="19"/>
        <v/>
      </c>
      <c r="P63" s="16" t="str">
        <f t="shared" si="20"/>
        <v/>
      </c>
      <c r="Q63" s="34" t="str">
        <f t="shared" si="21"/>
        <v/>
      </c>
      <c r="R63" s="16" t="str">
        <f t="shared" si="22"/>
        <v/>
      </c>
      <c r="S63" s="16" t="str">
        <f t="shared" si="23"/>
        <v/>
      </c>
      <c r="T63" s="16" t="str">
        <f t="shared" si="24"/>
        <v/>
      </c>
      <c r="U63" s="34" t="str">
        <f t="shared" si="25"/>
        <v/>
      </c>
      <c r="V63" s="16" t="str">
        <f t="shared" si="26"/>
        <v/>
      </c>
      <c r="W63" s="16" t="str">
        <f t="shared" si="27"/>
        <v/>
      </c>
      <c r="X63" s="16" t="str">
        <f t="shared" si="28"/>
        <v/>
      </c>
      <c r="Y63" s="34" t="str">
        <f t="shared" si="29"/>
        <v/>
      </c>
      <c r="Z63" s="16" t="str">
        <f t="shared" si="30"/>
        <v/>
      </c>
      <c r="AA63" s="16" t="str">
        <f t="shared" si="31"/>
        <v/>
      </c>
      <c r="AB63" s="16" t="str">
        <f t="shared" si="32"/>
        <v/>
      </c>
      <c r="AC63" s="34" t="str">
        <f t="shared" si="33"/>
        <v/>
      </c>
      <c r="AD63" s="16" t="str">
        <f t="shared" si="34"/>
        <v/>
      </c>
      <c r="AE63" s="16" t="str">
        <f t="shared" si="35"/>
        <v/>
      </c>
      <c r="AF63" s="16" t="str">
        <f t="shared" si="36"/>
        <v/>
      </c>
      <c r="AG63" s="34" t="str">
        <f t="shared" si="37"/>
        <v/>
      </c>
      <c r="AH63" s="16" t="str">
        <f t="shared" si="38"/>
        <v/>
      </c>
      <c r="AI63" s="16" t="str">
        <f t="shared" si="39"/>
        <v/>
      </c>
      <c r="AJ63" s="16" t="str">
        <f t="shared" si="40"/>
        <v/>
      </c>
      <c r="AK63" s="34" t="str">
        <f t="shared" si="41"/>
        <v/>
      </c>
      <c r="AL63" s="34"/>
      <c r="AM63" s="34"/>
      <c r="AN63" s="93"/>
      <c r="AO63" s="94"/>
      <c r="AP63" s="34"/>
      <c r="AQ63" s="34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</row>
    <row r="64" spans="1:56" x14ac:dyDescent="0.2">
      <c r="A64" s="3">
        <v>56</v>
      </c>
      <c r="B64" s="19">
        <v>214</v>
      </c>
      <c r="C64" s="16" t="str">
        <f t="shared" si="42"/>
        <v>Barney Courage</v>
      </c>
      <c r="D64" s="16" t="str">
        <f t="shared" si="43"/>
        <v>Basingstoke &amp; Mid Hants AC</v>
      </c>
      <c r="E64" s="20" t="str">
        <f t="shared" si="44"/>
        <v>M</v>
      </c>
      <c r="F64" s="20" t="str">
        <f t="shared" si="45"/>
        <v>U11B</v>
      </c>
      <c r="G64" s="16" t="str">
        <f t="shared" si="17"/>
        <v>Basingstoke &amp; Mid Hants AC</v>
      </c>
      <c r="H64" s="17"/>
      <c r="I64" s="18">
        <v>43</v>
      </c>
      <c r="J64" s="36" t="str">
        <f t="shared" si="4"/>
        <v/>
      </c>
      <c r="K64" s="21">
        <f>COUNTIF(D$9:D64,D64)</f>
        <v>8</v>
      </c>
      <c r="L64" s="21">
        <f>COUNTIF(G$9:G64,G64)</f>
        <v>8</v>
      </c>
      <c r="M64" s="16">
        <f>SUMIF(G$9:G64,G64,A$9:A64)</f>
        <v>251</v>
      </c>
      <c r="N64" s="16" t="str">
        <f t="shared" si="18"/>
        <v/>
      </c>
      <c r="O64" s="16" t="str">
        <f t="shared" si="19"/>
        <v/>
      </c>
      <c r="P64" s="16" t="str">
        <f t="shared" si="20"/>
        <v/>
      </c>
      <c r="Q64" s="34" t="str">
        <f t="shared" si="21"/>
        <v/>
      </c>
      <c r="R64" s="16" t="str">
        <f t="shared" si="22"/>
        <v/>
      </c>
      <c r="S64" s="16" t="str">
        <f t="shared" si="23"/>
        <v/>
      </c>
      <c r="T64" s="16" t="str">
        <f t="shared" si="24"/>
        <v/>
      </c>
      <c r="U64" s="34" t="str">
        <f t="shared" si="25"/>
        <v/>
      </c>
      <c r="V64" s="16" t="str">
        <f t="shared" si="26"/>
        <v/>
      </c>
      <c r="W64" s="16" t="str">
        <f t="shared" si="27"/>
        <v/>
      </c>
      <c r="X64" s="16" t="str">
        <f t="shared" si="28"/>
        <v/>
      </c>
      <c r="Y64" s="34" t="str">
        <f t="shared" si="29"/>
        <v/>
      </c>
      <c r="Z64" s="16" t="str">
        <f t="shared" si="30"/>
        <v/>
      </c>
      <c r="AA64" s="16" t="str">
        <f t="shared" si="31"/>
        <v/>
      </c>
      <c r="AB64" s="16" t="str">
        <f t="shared" si="32"/>
        <v/>
      </c>
      <c r="AC64" s="34" t="str">
        <f t="shared" si="33"/>
        <v/>
      </c>
      <c r="AD64" s="16" t="str">
        <f t="shared" si="34"/>
        <v/>
      </c>
      <c r="AE64" s="16" t="str">
        <f t="shared" si="35"/>
        <v/>
      </c>
      <c r="AF64" s="16" t="str">
        <f t="shared" si="36"/>
        <v/>
      </c>
      <c r="AG64" s="34" t="str">
        <f t="shared" si="37"/>
        <v/>
      </c>
      <c r="AH64" s="16" t="str">
        <f t="shared" si="38"/>
        <v/>
      </c>
      <c r="AI64" s="16" t="str">
        <f t="shared" si="39"/>
        <v/>
      </c>
      <c r="AJ64" s="16" t="str">
        <f t="shared" si="40"/>
        <v/>
      </c>
      <c r="AK64" s="34" t="str">
        <f t="shared" si="41"/>
        <v/>
      </c>
      <c r="AL64" s="34"/>
      <c r="AM64" s="34"/>
      <c r="AN64" s="93"/>
      <c r="AO64" s="94"/>
      <c r="AP64" s="34"/>
      <c r="AQ64" s="34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</row>
    <row r="65" spans="1:56" x14ac:dyDescent="0.2">
      <c r="A65" s="3">
        <v>57</v>
      </c>
      <c r="B65" s="19">
        <v>215</v>
      </c>
      <c r="C65" s="16" t="str">
        <f t="shared" si="42"/>
        <v>Guiseppe Della-Savina</v>
      </c>
      <c r="D65" s="16" t="str">
        <f t="shared" si="43"/>
        <v>Basingstoke &amp; Mid Hants AC</v>
      </c>
      <c r="E65" s="20" t="str">
        <f t="shared" si="44"/>
        <v>M</v>
      </c>
      <c r="F65" s="20" t="str">
        <f t="shared" si="45"/>
        <v>U11B</v>
      </c>
      <c r="G65" s="16" t="str">
        <f t="shared" si="17"/>
        <v>Basingstoke &amp; Mid Hants AC</v>
      </c>
      <c r="H65" s="17"/>
      <c r="I65" s="18">
        <v>49</v>
      </c>
      <c r="J65" s="36" t="str">
        <f t="shared" si="4"/>
        <v/>
      </c>
      <c r="K65" s="21">
        <f>COUNTIF(D$9:D65,D65)</f>
        <v>9</v>
      </c>
      <c r="L65" s="21">
        <f>COUNTIF(G$9:G65,G65)</f>
        <v>9</v>
      </c>
      <c r="M65" s="16">
        <f>SUMIF(G$9:G65,G65,A$9:A65)</f>
        <v>308</v>
      </c>
      <c r="N65" s="16" t="str">
        <f t="shared" si="18"/>
        <v/>
      </c>
      <c r="O65" s="16" t="str">
        <f t="shared" si="19"/>
        <v/>
      </c>
      <c r="P65" s="16" t="str">
        <f t="shared" si="20"/>
        <v/>
      </c>
      <c r="Q65" s="34" t="str">
        <f t="shared" si="21"/>
        <v/>
      </c>
      <c r="R65" s="16" t="str">
        <f t="shared" si="22"/>
        <v/>
      </c>
      <c r="S65" s="16" t="str">
        <f t="shared" si="23"/>
        <v/>
      </c>
      <c r="T65" s="16" t="str">
        <f t="shared" si="24"/>
        <v/>
      </c>
      <c r="U65" s="34" t="str">
        <f t="shared" si="25"/>
        <v/>
      </c>
      <c r="V65" s="16" t="str">
        <f t="shared" si="26"/>
        <v/>
      </c>
      <c r="W65" s="16" t="str">
        <f t="shared" si="27"/>
        <v/>
      </c>
      <c r="X65" s="16" t="str">
        <f t="shared" si="28"/>
        <v/>
      </c>
      <c r="Y65" s="34" t="str">
        <f t="shared" si="29"/>
        <v/>
      </c>
      <c r="Z65" s="16" t="str">
        <f t="shared" si="30"/>
        <v/>
      </c>
      <c r="AA65" s="16" t="str">
        <f t="shared" si="31"/>
        <v/>
      </c>
      <c r="AB65" s="16" t="str">
        <f t="shared" si="32"/>
        <v/>
      </c>
      <c r="AC65" s="34" t="str">
        <f t="shared" si="33"/>
        <v/>
      </c>
      <c r="AD65" s="16" t="str">
        <f t="shared" si="34"/>
        <v/>
      </c>
      <c r="AE65" s="16" t="str">
        <f t="shared" si="35"/>
        <v/>
      </c>
      <c r="AF65" s="16" t="str">
        <f t="shared" si="36"/>
        <v/>
      </c>
      <c r="AG65" s="34" t="str">
        <f t="shared" si="37"/>
        <v/>
      </c>
      <c r="AH65" s="16" t="str">
        <f t="shared" si="38"/>
        <v/>
      </c>
      <c r="AI65" s="16" t="str">
        <f t="shared" si="39"/>
        <v/>
      </c>
      <c r="AJ65" s="16" t="str">
        <f t="shared" si="40"/>
        <v/>
      </c>
      <c r="AK65" s="34" t="str">
        <f t="shared" si="41"/>
        <v/>
      </c>
      <c r="AL65" s="34"/>
      <c r="AM65" s="34"/>
      <c r="AN65" s="93"/>
      <c r="AO65" s="94"/>
      <c r="AP65" s="34"/>
      <c r="AQ65" s="34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</row>
    <row r="66" spans="1:56" x14ac:dyDescent="0.2">
      <c r="A66" s="3">
        <v>58</v>
      </c>
      <c r="B66" s="19">
        <v>792</v>
      </c>
      <c r="C66" s="16" t="str">
        <f t="shared" si="42"/>
        <v>Arun  Mendum</v>
      </c>
      <c r="D66" s="16" t="str">
        <f t="shared" si="43"/>
        <v>Haslemere Border &amp; Waverley AC</v>
      </c>
      <c r="E66" s="20" t="str">
        <f t="shared" si="44"/>
        <v>M</v>
      </c>
      <c r="F66" s="20" t="str">
        <f t="shared" si="45"/>
        <v>U11</v>
      </c>
      <c r="G66" s="16" t="str">
        <f t="shared" si="17"/>
        <v>Haslemere Border &amp; Waverley AC</v>
      </c>
      <c r="H66" s="17"/>
      <c r="I66" s="18">
        <v>49</v>
      </c>
      <c r="J66" s="36" t="str">
        <f t="shared" si="4"/>
        <v/>
      </c>
      <c r="K66" s="21">
        <f>COUNTIF(D$9:D66,D66)</f>
        <v>7</v>
      </c>
      <c r="L66" s="21">
        <f>COUNTIF(G$9:G66,G66)</f>
        <v>7</v>
      </c>
      <c r="M66" s="16">
        <f>SUMIF(G$9:G66,G66,A$9:A66)</f>
        <v>319</v>
      </c>
      <c r="N66" s="16" t="str">
        <f t="shared" si="18"/>
        <v/>
      </c>
      <c r="O66" s="16" t="str">
        <f t="shared" si="19"/>
        <v/>
      </c>
      <c r="P66" s="16" t="str">
        <f t="shared" si="20"/>
        <v/>
      </c>
      <c r="Q66" s="34" t="str">
        <f t="shared" si="21"/>
        <v/>
      </c>
      <c r="R66" s="16" t="str">
        <f t="shared" si="22"/>
        <v/>
      </c>
      <c r="S66" s="16" t="str">
        <f t="shared" si="23"/>
        <v/>
      </c>
      <c r="T66" s="16" t="str">
        <f t="shared" si="24"/>
        <v/>
      </c>
      <c r="U66" s="34" t="str">
        <f t="shared" si="25"/>
        <v/>
      </c>
      <c r="V66" s="16" t="str">
        <f t="shared" si="26"/>
        <v/>
      </c>
      <c r="W66" s="16" t="str">
        <f t="shared" si="27"/>
        <v/>
      </c>
      <c r="X66" s="16" t="str">
        <f t="shared" si="28"/>
        <v/>
      </c>
      <c r="Y66" s="34" t="str">
        <f t="shared" si="29"/>
        <v/>
      </c>
      <c r="Z66" s="16" t="str">
        <f t="shared" si="30"/>
        <v/>
      </c>
      <c r="AA66" s="16" t="str">
        <f t="shared" si="31"/>
        <v/>
      </c>
      <c r="AB66" s="16" t="str">
        <f t="shared" si="32"/>
        <v/>
      </c>
      <c r="AC66" s="34" t="str">
        <f t="shared" si="33"/>
        <v/>
      </c>
      <c r="AD66" s="16" t="str">
        <f t="shared" si="34"/>
        <v/>
      </c>
      <c r="AE66" s="16" t="str">
        <f t="shared" si="35"/>
        <v/>
      </c>
      <c r="AF66" s="16" t="str">
        <f t="shared" si="36"/>
        <v/>
      </c>
      <c r="AG66" s="34" t="str">
        <f t="shared" si="37"/>
        <v/>
      </c>
      <c r="AH66" s="16" t="str">
        <f t="shared" si="38"/>
        <v/>
      </c>
      <c r="AI66" s="16" t="str">
        <f t="shared" si="39"/>
        <v/>
      </c>
      <c r="AJ66" s="16" t="str">
        <f t="shared" si="40"/>
        <v/>
      </c>
      <c r="AK66" s="34" t="str">
        <f t="shared" si="41"/>
        <v/>
      </c>
      <c r="AL66" s="34"/>
      <c r="AM66" s="34"/>
      <c r="AN66" s="93"/>
      <c r="AO66" s="94"/>
      <c r="AP66" s="34"/>
      <c r="AQ66" s="34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</row>
    <row r="67" spans="1:56" x14ac:dyDescent="0.2">
      <c r="A67" s="3">
        <v>59</v>
      </c>
      <c r="B67" s="19">
        <v>266</v>
      </c>
      <c r="C67" s="16" t="str">
        <f t="shared" si="42"/>
        <v>Harry  Saunders</v>
      </c>
      <c r="D67" s="16" t="str">
        <f t="shared" si="43"/>
        <v>Basingstoke &amp; Mid Hants AC</v>
      </c>
      <c r="E67" s="20" t="str">
        <f t="shared" si="44"/>
        <v>M</v>
      </c>
      <c r="F67" s="20" t="str">
        <f t="shared" si="45"/>
        <v>U11B</v>
      </c>
      <c r="G67" s="16" t="str">
        <f t="shared" si="17"/>
        <v>Basingstoke &amp; Mid Hants AC</v>
      </c>
      <c r="H67" s="17"/>
      <c r="I67" s="18">
        <v>53</v>
      </c>
      <c r="J67" s="36" t="str">
        <f t="shared" si="4"/>
        <v/>
      </c>
      <c r="K67" s="21">
        <f>COUNTIF(D$9:D67,D67)</f>
        <v>10</v>
      </c>
      <c r="L67" s="21">
        <f>COUNTIF(G$9:G67,G67)</f>
        <v>10</v>
      </c>
      <c r="M67" s="16">
        <f>SUMIF(G$9:G67,G67,A$9:A67)</f>
        <v>367</v>
      </c>
      <c r="N67" s="16" t="str">
        <f t="shared" si="18"/>
        <v/>
      </c>
      <c r="O67" s="16" t="str">
        <f t="shared" si="19"/>
        <v/>
      </c>
      <c r="P67" s="16" t="str">
        <f t="shared" si="20"/>
        <v/>
      </c>
      <c r="Q67" s="34" t="str">
        <f t="shared" si="21"/>
        <v/>
      </c>
      <c r="R67" s="16" t="str">
        <f t="shared" si="22"/>
        <v/>
      </c>
      <c r="S67" s="16" t="str">
        <f t="shared" si="23"/>
        <v/>
      </c>
      <c r="T67" s="16" t="str">
        <f t="shared" si="24"/>
        <v/>
      </c>
      <c r="U67" s="34" t="str">
        <f t="shared" si="25"/>
        <v/>
      </c>
      <c r="V67" s="16" t="str">
        <f t="shared" si="26"/>
        <v/>
      </c>
      <c r="W67" s="16" t="str">
        <f t="shared" si="27"/>
        <v/>
      </c>
      <c r="X67" s="16" t="str">
        <f t="shared" si="28"/>
        <v/>
      </c>
      <c r="Y67" s="34" t="str">
        <f t="shared" si="29"/>
        <v/>
      </c>
      <c r="Z67" s="16" t="str">
        <f t="shared" si="30"/>
        <v/>
      </c>
      <c r="AA67" s="16" t="str">
        <f t="shared" si="31"/>
        <v/>
      </c>
      <c r="AB67" s="16" t="str">
        <f t="shared" si="32"/>
        <v/>
      </c>
      <c r="AC67" s="34" t="str">
        <f t="shared" si="33"/>
        <v/>
      </c>
      <c r="AD67" s="16" t="str">
        <f t="shared" si="34"/>
        <v/>
      </c>
      <c r="AE67" s="16" t="str">
        <f t="shared" si="35"/>
        <v/>
      </c>
      <c r="AF67" s="16" t="str">
        <f t="shared" si="36"/>
        <v/>
      </c>
      <c r="AG67" s="34" t="str">
        <f t="shared" si="37"/>
        <v/>
      </c>
      <c r="AH67" s="16" t="str">
        <f t="shared" si="38"/>
        <v/>
      </c>
      <c r="AI67" s="16" t="str">
        <f t="shared" si="39"/>
        <v/>
      </c>
      <c r="AJ67" s="16" t="str">
        <f t="shared" si="40"/>
        <v/>
      </c>
      <c r="AK67" s="34" t="str">
        <f t="shared" si="41"/>
        <v/>
      </c>
      <c r="AL67" s="34"/>
      <c r="AM67" s="34"/>
      <c r="AN67" s="93"/>
      <c r="AO67" s="94"/>
      <c r="AP67" s="34"/>
      <c r="AQ67" s="34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</row>
    <row r="68" spans="1:56" x14ac:dyDescent="0.2">
      <c r="A68" s="3">
        <v>60</v>
      </c>
      <c r="B68" s="19">
        <v>980</v>
      </c>
      <c r="C68" s="16" t="str">
        <f t="shared" si="42"/>
        <v>BEN  HOWELL</v>
      </c>
      <c r="D68" s="16" t="str">
        <f t="shared" si="43"/>
        <v>Young Athletes Club</v>
      </c>
      <c r="E68" s="20" t="str">
        <f t="shared" si="44"/>
        <v>M</v>
      </c>
      <c r="F68" s="20" t="str">
        <f t="shared" si="45"/>
        <v>U11</v>
      </c>
      <c r="G68" s="16" t="str">
        <f t="shared" si="17"/>
        <v>Young Athletes Club</v>
      </c>
      <c r="H68" s="17"/>
      <c r="I68" s="18">
        <v>54</v>
      </c>
      <c r="J68" s="36" t="str">
        <f t="shared" si="4"/>
        <v/>
      </c>
      <c r="K68" s="21">
        <f>COUNTIF(D$9:D68,D68)</f>
        <v>8</v>
      </c>
      <c r="L68" s="21">
        <f>COUNTIF(G$9:G68,G68)</f>
        <v>8</v>
      </c>
      <c r="M68" s="16">
        <f>SUMIF(G$9:G68,G68,A$9:A68)</f>
        <v>259</v>
      </c>
      <c r="N68" s="16" t="str">
        <f t="shared" si="18"/>
        <v/>
      </c>
      <c r="O68" s="16" t="str">
        <f t="shared" si="19"/>
        <v/>
      </c>
      <c r="P68" s="16" t="str">
        <f t="shared" si="20"/>
        <v/>
      </c>
      <c r="Q68" s="34" t="str">
        <f t="shared" si="21"/>
        <v/>
      </c>
      <c r="R68" s="16" t="str">
        <f t="shared" si="22"/>
        <v/>
      </c>
      <c r="S68" s="16" t="str">
        <f t="shared" si="23"/>
        <v/>
      </c>
      <c r="T68" s="16" t="str">
        <f t="shared" si="24"/>
        <v/>
      </c>
      <c r="U68" s="34" t="str">
        <f t="shared" si="25"/>
        <v/>
      </c>
      <c r="V68" s="16" t="str">
        <f t="shared" si="26"/>
        <v/>
      </c>
      <c r="W68" s="16" t="str">
        <f t="shared" si="27"/>
        <v/>
      </c>
      <c r="X68" s="16" t="str">
        <f t="shared" si="28"/>
        <v/>
      </c>
      <c r="Y68" s="34" t="str">
        <f t="shared" si="29"/>
        <v/>
      </c>
      <c r="Z68" s="16" t="str">
        <f t="shared" si="30"/>
        <v/>
      </c>
      <c r="AA68" s="16" t="str">
        <f t="shared" si="31"/>
        <v/>
      </c>
      <c r="AB68" s="16" t="str">
        <f t="shared" si="32"/>
        <v/>
      </c>
      <c r="AC68" s="34" t="str">
        <f t="shared" si="33"/>
        <v/>
      </c>
      <c r="AD68" s="16" t="str">
        <f t="shared" si="34"/>
        <v/>
      </c>
      <c r="AE68" s="16" t="str">
        <f t="shared" si="35"/>
        <v/>
      </c>
      <c r="AF68" s="16" t="str">
        <f t="shared" si="36"/>
        <v/>
      </c>
      <c r="AG68" s="34" t="str">
        <f t="shared" si="37"/>
        <v/>
      </c>
      <c r="AH68" s="16" t="str">
        <f t="shared" si="38"/>
        <v/>
      </c>
      <c r="AI68" s="16" t="str">
        <f t="shared" si="39"/>
        <v/>
      </c>
      <c r="AJ68" s="16" t="str">
        <f t="shared" si="40"/>
        <v/>
      </c>
      <c r="AK68" s="34" t="str">
        <f t="shared" si="41"/>
        <v/>
      </c>
      <c r="AL68" s="34"/>
      <c r="AM68" s="34"/>
      <c r="AN68" s="93"/>
      <c r="AO68" s="94"/>
      <c r="AP68" s="34"/>
      <c r="AQ68" s="34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</row>
    <row r="69" spans="1:56" x14ac:dyDescent="0.2">
      <c r="A69" s="3">
        <v>61</v>
      </c>
      <c r="B69" s="19">
        <v>95</v>
      </c>
      <c r="C69" s="16" t="str">
        <f t="shared" si="42"/>
        <v>Kenton Jennings</v>
      </c>
      <c r="D69" s="16" t="str">
        <f t="shared" si="43"/>
        <v>Aldershot Farnham &amp; District AC</v>
      </c>
      <c r="E69" s="20" t="str">
        <f t="shared" si="44"/>
        <v>M</v>
      </c>
      <c r="F69" s="20" t="str">
        <f t="shared" si="45"/>
        <v>U11</v>
      </c>
      <c r="G69" s="16" t="str">
        <f t="shared" si="17"/>
        <v>Aldershot Farnham &amp; District AC</v>
      </c>
      <c r="H69" s="17" t="s">
        <v>1092</v>
      </c>
      <c r="I69" s="18">
        <v>2</v>
      </c>
      <c r="J69" s="36" t="str">
        <f t="shared" si="4"/>
        <v/>
      </c>
      <c r="K69" s="21">
        <f>COUNTIF(D$9:D69,D69)</f>
        <v>8</v>
      </c>
      <c r="L69" s="21">
        <f>COUNTIF(G$9:G69,G69)</f>
        <v>8</v>
      </c>
      <c r="M69" s="16">
        <f>SUMIF(G$9:G69,G69,A$9:A69)</f>
        <v>278</v>
      </c>
      <c r="N69" s="16" t="str">
        <f t="shared" si="18"/>
        <v/>
      </c>
      <c r="O69" s="16" t="str">
        <f t="shared" si="19"/>
        <v/>
      </c>
      <c r="P69" s="16" t="str">
        <f t="shared" si="20"/>
        <v/>
      </c>
      <c r="Q69" s="34" t="str">
        <f t="shared" si="21"/>
        <v/>
      </c>
      <c r="R69" s="16" t="str">
        <f t="shared" si="22"/>
        <v/>
      </c>
      <c r="S69" s="16" t="str">
        <f t="shared" si="23"/>
        <v/>
      </c>
      <c r="T69" s="16" t="str">
        <f t="shared" si="24"/>
        <v/>
      </c>
      <c r="U69" s="34" t="str">
        <f t="shared" si="25"/>
        <v/>
      </c>
      <c r="V69" s="16" t="str">
        <f t="shared" si="26"/>
        <v/>
      </c>
      <c r="W69" s="16" t="str">
        <f t="shared" si="27"/>
        <v/>
      </c>
      <c r="X69" s="16" t="str">
        <f t="shared" si="28"/>
        <v/>
      </c>
      <c r="Y69" s="34" t="str">
        <f t="shared" si="29"/>
        <v/>
      </c>
      <c r="Z69" s="16" t="str">
        <f t="shared" si="30"/>
        <v/>
      </c>
      <c r="AA69" s="16" t="str">
        <f t="shared" si="31"/>
        <v/>
      </c>
      <c r="AB69" s="16" t="str">
        <f t="shared" si="32"/>
        <v/>
      </c>
      <c r="AC69" s="34" t="str">
        <f t="shared" si="33"/>
        <v/>
      </c>
      <c r="AD69" s="16" t="str">
        <f t="shared" si="34"/>
        <v/>
      </c>
      <c r="AE69" s="16" t="str">
        <f t="shared" si="35"/>
        <v/>
      </c>
      <c r="AF69" s="16" t="str">
        <f t="shared" si="36"/>
        <v/>
      </c>
      <c r="AG69" s="34" t="str">
        <f t="shared" si="37"/>
        <v/>
      </c>
      <c r="AH69" s="16" t="str">
        <f t="shared" si="38"/>
        <v/>
      </c>
      <c r="AI69" s="16" t="str">
        <f t="shared" si="39"/>
        <v/>
      </c>
      <c r="AJ69" s="16" t="str">
        <f t="shared" si="40"/>
        <v/>
      </c>
      <c r="AK69" s="34" t="str">
        <f t="shared" si="41"/>
        <v/>
      </c>
      <c r="AL69" s="34"/>
      <c r="AM69" s="34"/>
      <c r="AN69" s="93"/>
      <c r="AO69" s="94"/>
      <c r="AP69" s="34"/>
      <c r="AQ69" s="34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</row>
    <row r="70" spans="1:56" x14ac:dyDescent="0.2">
      <c r="A70" s="3">
        <v>62</v>
      </c>
      <c r="B70" s="19">
        <v>791</v>
      </c>
      <c r="C70" s="16" t="str">
        <f t="shared" si="42"/>
        <v>Ben Mendum</v>
      </c>
      <c r="D70" s="16" t="str">
        <f t="shared" si="43"/>
        <v>Haslemere Border &amp; Waverley AC</v>
      </c>
      <c r="E70" s="20" t="str">
        <f t="shared" si="44"/>
        <v>M</v>
      </c>
      <c r="F70" s="20" t="str">
        <f t="shared" si="45"/>
        <v>U11</v>
      </c>
      <c r="G70" s="16" t="str">
        <f t="shared" si="17"/>
        <v>Haslemere Border &amp; Waverley AC</v>
      </c>
      <c r="H70" s="17"/>
      <c r="I70" s="18">
        <v>4</v>
      </c>
      <c r="J70" s="36" t="str">
        <f t="shared" si="4"/>
        <v/>
      </c>
      <c r="K70" s="21">
        <f>COUNTIF(D$9:D70,D70)</f>
        <v>8</v>
      </c>
      <c r="L70" s="21">
        <f>COUNTIF(G$9:G70,G70)</f>
        <v>8</v>
      </c>
      <c r="M70" s="16">
        <f>SUMIF(G$9:G70,G70,A$9:A70)</f>
        <v>381</v>
      </c>
      <c r="N70" s="16" t="str">
        <f t="shared" si="18"/>
        <v/>
      </c>
      <c r="O70" s="16" t="str">
        <f t="shared" si="19"/>
        <v/>
      </c>
      <c r="P70" s="16" t="str">
        <f t="shared" si="20"/>
        <v/>
      </c>
      <c r="Q70" s="34" t="str">
        <f t="shared" si="21"/>
        <v/>
      </c>
      <c r="R70" s="16" t="str">
        <f t="shared" si="22"/>
        <v/>
      </c>
      <c r="S70" s="16" t="str">
        <f t="shared" si="23"/>
        <v/>
      </c>
      <c r="T70" s="16" t="str">
        <f t="shared" si="24"/>
        <v/>
      </c>
      <c r="U70" s="34" t="str">
        <f t="shared" si="25"/>
        <v/>
      </c>
      <c r="V70" s="16" t="str">
        <f t="shared" si="26"/>
        <v/>
      </c>
      <c r="W70" s="16" t="str">
        <f t="shared" si="27"/>
        <v/>
      </c>
      <c r="X70" s="16" t="str">
        <f t="shared" si="28"/>
        <v/>
      </c>
      <c r="Y70" s="34" t="str">
        <f t="shared" si="29"/>
        <v/>
      </c>
      <c r="Z70" s="16" t="str">
        <f t="shared" si="30"/>
        <v/>
      </c>
      <c r="AA70" s="16" t="str">
        <f t="shared" si="31"/>
        <v/>
      </c>
      <c r="AB70" s="16" t="str">
        <f t="shared" si="32"/>
        <v/>
      </c>
      <c r="AC70" s="34" t="str">
        <f t="shared" si="33"/>
        <v/>
      </c>
      <c r="AD70" s="16" t="str">
        <f t="shared" si="34"/>
        <v/>
      </c>
      <c r="AE70" s="16" t="str">
        <f t="shared" si="35"/>
        <v/>
      </c>
      <c r="AF70" s="16" t="str">
        <f t="shared" si="36"/>
        <v/>
      </c>
      <c r="AG70" s="34" t="str">
        <f t="shared" si="37"/>
        <v/>
      </c>
      <c r="AH70" s="16" t="str">
        <f t="shared" si="38"/>
        <v/>
      </c>
      <c r="AI70" s="16" t="str">
        <f t="shared" si="39"/>
        <v/>
      </c>
      <c r="AJ70" s="16" t="str">
        <f t="shared" si="40"/>
        <v/>
      </c>
      <c r="AK70" s="34" t="str">
        <f t="shared" si="41"/>
        <v/>
      </c>
      <c r="AL70" s="34"/>
      <c r="AM70" s="34"/>
      <c r="AN70" s="93"/>
      <c r="AO70" s="94"/>
      <c r="AP70" s="34"/>
      <c r="AQ70" s="34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</row>
    <row r="71" spans="1:56" x14ac:dyDescent="0.2">
      <c r="A71" s="3">
        <v>63</v>
      </c>
      <c r="B71" s="19">
        <v>843</v>
      </c>
      <c r="C71" s="16" t="str">
        <f t="shared" si="42"/>
        <v>Alex  Bishop</v>
      </c>
      <c r="D71" s="16" t="str">
        <f t="shared" si="43"/>
        <v>Woking AC</v>
      </c>
      <c r="E71" s="20" t="str">
        <f t="shared" si="44"/>
        <v>M</v>
      </c>
      <c r="F71" s="20" t="str">
        <f t="shared" si="45"/>
        <v>U11</v>
      </c>
      <c r="G71" s="16" t="str">
        <f t="shared" si="17"/>
        <v>Woking AC</v>
      </c>
      <c r="H71" s="17"/>
      <c r="I71" s="18">
        <v>9</v>
      </c>
      <c r="J71" s="36" t="str">
        <f t="shared" si="4"/>
        <v/>
      </c>
      <c r="K71" s="21">
        <f>COUNTIF(D$9:D71,D71)</f>
        <v>3</v>
      </c>
      <c r="L71" s="21">
        <f>COUNTIF(G$9:G71,G71)</f>
        <v>3</v>
      </c>
      <c r="M71" s="16">
        <f>SUMIF(G$9:G71,G71,A$9:A71)</f>
        <v>106</v>
      </c>
      <c r="N71" s="16" t="str">
        <f t="shared" si="18"/>
        <v/>
      </c>
      <c r="O71" s="16" t="str">
        <f t="shared" si="19"/>
        <v/>
      </c>
      <c r="P71" s="16" t="str">
        <f t="shared" si="20"/>
        <v/>
      </c>
      <c r="Q71" s="34" t="str">
        <f t="shared" si="21"/>
        <v/>
      </c>
      <c r="R71" s="16" t="str">
        <f t="shared" si="22"/>
        <v/>
      </c>
      <c r="S71" s="16" t="str">
        <f t="shared" si="23"/>
        <v/>
      </c>
      <c r="T71" s="16" t="str">
        <f t="shared" si="24"/>
        <v/>
      </c>
      <c r="U71" s="34" t="str">
        <f t="shared" si="25"/>
        <v/>
      </c>
      <c r="V71" s="16">
        <f t="shared" si="26"/>
        <v>106.000843</v>
      </c>
      <c r="W71" s="16">
        <f t="shared" si="27"/>
        <v>7</v>
      </c>
      <c r="X71" s="16" t="str">
        <f t="shared" si="28"/>
        <v>Woking AC</v>
      </c>
      <c r="Y71" s="34">
        <f t="shared" si="29"/>
        <v>106.000843</v>
      </c>
      <c r="Z71" s="16" t="str">
        <f t="shared" si="30"/>
        <v/>
      </c>
      <c r="AA71" s="16" t="str">
        <f t="shared" si="31"/>
        <v/>
      </c>
      <c r="AB71" s="16" t="str">
        <f t="shared" si="32"/>
        <v/>
      </c>
      <c r="AC71" s="34" t="str">
        <f t="shared" si="33"/>
        <v/>
      </c>
      <c r="AD71" s="16" t="str">
        <f t="shared" si="34"/>
        <v/>
      </c>
      <c r="AE71" s="16" t="str">
        <f t="shared" si="35"/>
        <v/>
      </c>
      <c r="AF71" s="16" t="str">
        <f t="shared" si="36"/>
        <v/>
      </c>
      <c r="AG71" s="34" t="str">
        <f t="shared" si="37"/>
        <v/>
      </c>
      <c r="AH71" s="16" t="str">
        <f t="shared" si="38"/>
        <v/>
      </c>
      <c r="AI71" s="16" t="str">
        <f t="shared" si="39"/>
        <v/>
      </c>
      <c r="AJ71" s="16" t="str">
        <f t="shared" si="40"/>
        <v/>
      </c>
      <c r="AK71" s="34" t="str">
        <f t="shared" si="41"/>
        <v/>
      </c>
      <c r="AL71" s="34"/>
      <c r="AM71" s="34"/>
      <c r="AN71" s="93"/>
      <c r="AO71" s="94"/>
      <c r="AP71" s="34"/>
      <c r="AQ71" s="34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</row>
    <row r="72" spans="1:56" x14ac:dyDescent="0.2">
      <c r="A72" s="3">
        <v>64</v>
      </c>
      <c r="B72" s="19">
        <v>71</v>
      </c>
      <c r="C72" s="16" t="str">
        <f t="shared" si="42"/>
        <v>Samuel Wickham</v>
      </c>
      <c r="D72" s="16" t="str">
        <f t="shared" si="43"/>
        <v>Aldershot Farnham &amp; District AC</v>
      </c>
      <c r="E72" s="20" t="str">
        <f t="shared" si="44"/>
        <v>M</v>
      </c>
      <c r="F72" s="20" t="str">
        <f t="shared" si="45"/>
        <v>U11</v>
      </c>
      <c r="G72" s="16" t="str">
        <f t="shared" si="17"/>
        <v>Aldershot Farnham &amp; District AC</v>
      </c>
      <c r="H72" s="17"/>
      <c r="I72" s="18">
        <v>33</v>
      </c>
      <c r="J72" s="36" t="str">
        <f t="shared" si="4"/>
        <v/>
      </c>
      <c r="K72" s="21">
        <f>COUNTIF(D$9:D72,D72)</f>
        <v>9</v>
      </c>
      <c r="L72" s="21">
        <f>COUNTIF(G$9:G72,G72)</f>
        <v>9</v>
      </c>
      <c r="M72" s="16">
        <f>SUMIF(G$9:G72,G72,A$9:A72)</f>
        <v>342</v>
      </c>
      <c r="N72" s="16" t="str">
        <f t="shared" si="18"/>
        <v/>
      </c>
      <c r="O72" s="16" t="str">
        <f t="shared" si="19"/>
        <v/>
      </c>
      <c r="P72" s="16" t="str">
        <f t="shared" si="20"/>
        <v/>
      </c>
      <c r="Q72" s="34" t="str">
        <f t="shared" si="21"/>
        <v/>
      </c>
      <c r="R72" s="16" t="str">
        <f t="shared" si="22"/>
        <v/>
      </c>
      <c r="S72" s="16" t="str">
        <f t="shared" si="23"/>
        <v/>
      </c>
      <c r="T72" s="16" t="str">
        <f t="shared" si="24"/>
        <v/>
      </c>
      <c r="U72" s="34" t="str">
        <f t="shared" si="25"/>
        <v/>
      </c>
      <c r="V72" s="16" t="str">
        <f t="shared" si="26"/>
        <v/>
      </c>
      <c r="W72" s="16" t="str">
        <f t="shared" si="27"/>
        <v/>
      </c>
      <c r="X72" s="16" t="str">
        <f t="shared" si="28"/>
        <v/>
      </c>
      <c r="Y72" s="34" t="str">
        <f t="shared" si="29"/>
        <v/>
      </c>
      <c r="Z72" s="16" t="str">
        <f t="shared" si="30"/>
        <v/>
      </c>
      <c r="AA72" s="16" t="str">
        <f t="shared" si="31"/>
        <v/>
      </c>
      <c r="AB72" s="16" t="str">
        <f t="shared" si="32"/>
        <v/>
      </c>
      <c r="AC72" s="34" t="str">
        <f t="shared" si="33"/>
        <v/>
      </c>
      <c r="AD72" s="16" t="str">
        <f t="shared" si="34"/>
        <v/>
      </c>
      <c r="AE72" s="16" t="str">
        <f t="shared" si="35"/>
        <v/>
      </c>
      <c r="AF72" s="16" t="str">
        <f t="shared" si="36"/>
        <v/>
      </c>
      <c r="AG72" s="34" t="str">
        <f t="shared" si="37"/>
        <v/>
      </c>
      <c r="AH72" s="16" t="str">
        <f t="shared" si="38"/>
        <v/>
      </c>
      <c r="AI72" s="16" t="str">
        <f t="shared" si="39"/>
        <v/>
      </c>
      <c r="AJ72" s="16" t="str">
        <f t="shared" si="40"/>
        <v/>
      </c>
      <c r="AK72" s="34" t="str">
        <f t="shared" si="41"/>
        <v/>
      </c>
      <c r="AL72" s="34"/>
      <c r="AM72" s="34"/>
      <c r="AN72" s="93"/>
      <c r="AO72" s="94"/>
      <c r="AP72" s="34"/>
      <c r="AQ72" s="34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</row>
    <row r="73" spans="1:56" x14ac:dyDescent="0.2">
      <c r="A73" s="3">
        <v>65</v>
      </c>
      <c r="B73" s="19">
        <v>220</v>
      </c>
      <c r="C73" s="16" t="str">
        <f t="shared" si="42"/>
        <v>Alex Hellewell</v>
      </c>
      <c r="D73" s="16" t="str">
        <f t="shared" si="43"/>
        <v>Basingstoke &amp; Mid Hants AC</v>
      </c>
      <c r="E73" s="20" t="str">
        <f t="shared" si="44"/>
        <v>M</v>
      </c>
      <c r="F73" s="20" t="str">
        <f t="shared" si="45"/>
        <v>U11B</v>
      </c>
      <c r="G73" s="16" t="str">
        <f t="shared" si="17"/>
        <v>Basingstoke &amp; Mid Hants AC</v>
      </c>
      <c r="H73" s="17"/>
      <c r="I73" s="18">
        <v>33</v>
      </c>
      <c r="J73" s="36" t="str">
        <f t="shared" ref="J73:J136" si="46">IF(B73&gt;0,IF(COUNTIF(NOS,B73)=1,"","Duplicate entry"),"")</f>
        <v/>
      </c>
      <c r="K73" s="21">
        <f>COUNTIF(D$9:D73,D73)</f>
        <v>11</v>
      </c>
      <c r="L73" s="21">
        <f>COUNTIF(G$9:G73,G73)</f>
        <v>11</v>
      </c>
      <c r="M73" s="16">
        <f>SUMIF(G$9:G73,G73,A$9:A73)</f>
        <v>432</v>
      </c>
      <c r="N73" s="16" t="str">
        <f t="shared" si="18"/>
        <v/>
      </c>
      <c r="O73" s="16" t="str">
        <f t="shared" si="19"/>
        <v/>
      </c>
      <c r="P73" s="16" t="str">
        <f t="shared" si="20"/>
        <v/>
      </c>
      <c r="Q73" s="34" t="str">
        <f t="shared" si="21"/>
        <v/>
      </c>
      <c r="R73" s="16" t="str">
        <f t="shared" si="22"/>
        <v/>
      </c>
      <c r="S73" s="16" t="str">
        <f t="shared" si="23"/>
        <v/>
      </c>
      <c r="T73" s="16" t="str">
        <f t="shared" si="24"/>
        <v/>
      </c>
      <c r="U73" s="34" t="str">
        <f t="shared" si="25"/>
        <v/>
      </c>
      <c r="V73" s="16" t="str">
        <f t="shared" si="26"/>
        <v/>
      </c>
      <c r="W73" s="16" t="str">
        <f t="shared" si="27"/>
        <v/>
      </c>
      <c r="X73" s="16" t="str">
        <f t="shared" si="28"/>
        <v/>
      </c>
      <c r="Y73" s="34" t="str">
        <f t="shared" si="29"/>
        <v/>
      </c>
      <c r="Z73" s="16" t="str">
        <f t="shared" si="30"/>
        <v/>
      </c>
      <c r="AA73" s="16" t="str">
        <f t="shared" si="31"/>
        <v/>
      </c>
      <c r="AB73" s="16" t="str">
        <f t="shared" si="32"/>
        <v/>
      </c>
      <c r="AC73" s="34" t="str">
        <f t="shared" si="33"/>
        <v/>
      </c>
      <c r="AD73" s="16" t="str">
        <f t="shared" si="34"/>
        <v/>
      </c>
      <c r="AE73" s="16" t="str">
        <f t="shared" si="35"/>
        <v/>
      </c>
      <c r="AF73" s="16" t="str">
        <f t="shared" si="36"/>
        <v/>
      </c>
      <c r="AG73" s="34" t="str">
        <f t="shared" si="37"/>
        <v/>
      </c>
      <c r="AH73" s="16" t="str">
        <f t="shared" si="38"/>
        <v/>
      </c>
      <c r="AI73" s="16" t="str">
        <f t="shared" si="39"/>
        <v/>
      </c>
      <c r="AJ73" s="16" t="str">
        <f t="shared" si="40"/>
        <v/>
      </c>
      <c r="AK73" s="34" t="str">
        <f t="shared" si="41"/>
        <v/>
      </c>
      <c r="AL73" s="34"/>
      <c r="AM73" s="34"/>
      <c r="AN73" s="93"/>
      <c r="AO73" s="94"/>
      <c r="AP73" s="34"/>
      <c r="AQ73" s="34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</row>
    <row r="74" spans="1:56" x14ac:dyDescent="0.2">
      <c r="A74" s="3">
        <v>66</v>
      </c>
      <c r="B74" s="19">
        <v>977</v>
      </c>
      <c r="C74" s="16" t="str">
        <f t="shared" si="42"/>
        <v>FYNN TINKER</v>
      </c>
      <c r="D74" s="16" t="str">
        <f t="shared" si="43"/>
        <v>Young Athletes Club</v>
      </c>
      <c r="E74" s="20" t="str">
        <f t="shared" si="44"/>
        <v>M</v>
      </c>
      <c r="F74" s="20" t="str">
        <f t="shared" si="45"/>
        <v>U11</v>
      </c>
      <c r="G74" s="16" t="str">
        <f t="shared" ref="G74:G137" si="47">IF(ISNUMBER(B74)=TRUE,D74,"")</f>
        <v>Young Athletes Club</v>
      </c>
      <c r="H74" s="17"/>
      <c r="I74" s="18">
        <v>43</v>
      </c>
      <c r="J74" s="36" t="str">
        <f t="shared" si="46"/>
        <v/>
      </c>
      <c r="K74" s="21">
        <f>COUNTIF(D$9:D74,D74)</f>
        <v>9</v>
      </c>
      <c r="L74" s="21">
        <f>COUNTIF(G$9:G74,G74)</f>
        <v>9</v>
      </c>
      <c r="M74" s="16">
        <f>SUMIF(G$9:G74,G74,A$9:A74)</f>
        <v>325</v>
      </c>
      <c r="N74" s="16" t="str">
        <f t="shared" ref="N74:N137" si="48">IF(L74=1,M74+B74*10^-6,"")</f>
        <v/>
      </c>
      <c r="O74" s="16" t="str">
        <f t="shared" ref="O74:O137" si="49">IF(Q74="","",RANK(Q74,Q$9:Q$308,1))</f>
        <v/>
      </c>
      <c r="P74" s="16" t="str">
        <f t="shared" ref="P74:P137" si="50">IF(O74="","",G74)</f>
        <v/>
      </c>
      <c r="Q74" s="34" t="str">
        <f t="shared" ref="Q74:Q137" si="51">IF(ISNUMBER(B74)=TRUE,IF(SUM(N74:N74)&gt;0,SUM(N74:N74),""),"")</f>
        <v/>
      </c>
      <c r="R74" s="16" t="str">
        <f t="shared" ref="R74:R137" si="52">IF(L74=2,M74+B74*10^-6,"")</f>
        <v/>
      </c>
      <c r="S74" s="16" t="str">
        <f t="shared" ref="S74:S137" si="53">IF(U74="","",RANK(U74,U$9:U$308,1))</f>
        <v/>
      </c>
      <c r="T74" s="16" t="str">
        <f t="shared" ref="T74:T137" si="54">IF(S74="","",G74)</f>
        <v/>
      </c>
      <c r="U74" s="34" t="str">
        <f t="shared" ref="U74:U137" si="55">IF(ISNUMBER(B74)=TRUE,IF(SUM(R74:R74)&gt;0,SUM(R74:R74),""),"")</f>
        <v/>
      </c>
      <c r="V74" s="16" t="str">
        <f t="shared" ref="V74:V137" si="56">IF(L74=3,M74+B74*10^-6,"")</f>
        <v/>
      </c>
      <c r="W74" s="16" t="str">
        <f t="shared" ref="W74:W137" si="57">IF(Y74="","",RANK(Y74,Y$9:Y$308,1))</f>
        <v/>
      </c>
      <c r="X74" s="16" t="str">
        <f t="shared" ref="X74:X137" si="58">IF(W74="","",G74)</f>
        <v/>
      </c>
      <c r="Y74" s="34" t="str">
        <f t="shared" ref="Y74:Y137" si="59">IF(ISNUMBER(B74)=TRUE,IF(SUM(V74:V74)&gt;0,SUM(V74:V74),""),"")</f>
        <v/>
      </c>
      <c r="Z74" s="16" t="str">
        <f t="shared" ref="Z74:Z137" si="60">IF(L74=4,M74+B74*10^-6,"")</f>
        <v/>
      </c>
      <c r="AA74" s="16" t="str">
        <f t="shared" ref="AA74:AA137" si="61">IF(AC74="","",RANK(AC74,AC$9:AC$308,1))</f>
        <v/>
      </c>
      <c r="AB74" s="16" t="str">
        <f t="shared" ref="AB74:AB137" si="62">IF(AA74="","",G74)</f>
        <v/>
      </c>
      <c r="AC74" s="34" t="str">
        <f t="shared" ref="AC74:AC137" si="63">IF(ISNUMBER(B74)=TRUE,IF(SUM(Z74:Z74)&gt;0,SUM(Z74:Z74),""),"")</f>
        <v/>
      </c>
      <c r="AD74" s="16" t="str">
        <f t="shared" ref="AD74:AD137" si="64">IF(L74=5,M74+B74*10^-6,"")</f>
        <v/>
      </c>
      <c r="AE74" s="16" t="str">
        <f t="shared" ref="AE74:AE137" si="65">IF(AG74="","",RANK(AG74,AG$9:AG$308,1))</f>
        <v/>
      </c>
      <c r="AF74" s="16" t="str">
        <f t="shared" ref="AF74:AF137" si="66">IF(AE74="","",G74)</f>
        <v/>
      </c>
      <c r="AG74" s="34" t="str">
        <f t="shared" ref="AG74:AG137" si="67">IF(ISNUMBER(B74)=TRUE,IF(SUM(AD74:AD74)&gt;0,SUM(AD74:AD74),""),"")</f>
        <v/>
      </c>
      <c r="AH74" s="16" t="str">
        <f t="shared" ref="AH74:AH137" si="68">IF(L74=6,M74+B74*10^-6,"")</f>
        <v/>
      </c>
      <c r="AI74" s="16" t="str">
        <f t="shared" ref="AI74:AI137" si="69">IF(AK74="","",RANK(AK74,AK$9:AK$308,1))</f>
        <v/>
      </c>
      <c r="AJ74" s="16" t="str">
        <f t="shared" ref="AJ74:AJ137" si="70">IF(AI74="","",G74)</f>
        <v/>
      </c>
      <c r="AK74" s="34" t="str">
        <f t="shared" ref="AK74:AK137" si="71">IF(ISNUMBER(B74)=TRUE,IF(SUM(AH74:AH74)&gt;0,SUM(AH74:AH74),""),"")</f>
        <v/>
      </c>
      <c r="AL74" s="34"/>
      <c r="AM74" s="34"/>
      <c r="AN74" s="93"/>
      <c r="AO74" s="94"/>
      <c r="AP74" s="34"/>
      <c r="AQ74" s="34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</row>
    <row r="75" spans="1:56" x14ac:dyDescent="0.2">
      <c r="A75" s="3">
        <v>67</v>
      </c>
      <c r="B75" s="19">
        <v>817</v>
      </c>
      <c r="C75" s="16" t="str">
        <f t="shared" si="42"/>
        <v>Jamie Kimber</v>
      </c>
      <c r="D75" s="16" t="str">
        <f t="shared" si="43"/>
        <v>Haslemere Border &amp; Waverley AC</v>
      </c>
      <c r="E75" s="20" t="str">
        <f t="shared" si="44"/>
        <v>M</v>
      </c>
      <c r="F75" s="20" t="str">
        <f t="shared" si="45"/>
        <v>U11</v>
      </c>
      <c r="G75" s="16" t="str">
        <f t="shared" si="47"/>
        <v>Haslemere Border &amp; Waverley AC</v>
      </c>
      <c r="H75" s="17"/>
      <c r="I75" s="18">
        <v>45</v>
      </c>
      <c r="J75" s="36" t="str">
        <f t="shared" si="46"/>
        <v/>
      </c>
      <c r="K75" s="21">
        <f>COUNTIF(D$9:D75,D75)</f>
        <v>9</v>
      </c>
      <c r="L75" s="21">
        <f>COUNTIF(G$9:G75,G75)</f>
        <v>9</v>
      </c>
      <c r="M75" s="16">
        <f>SUMIF(G$9:G75,G75,A$9:A75)</f>
        <v>448</v>
      </c>
      <c r="N75" s="16" t="str">
        <f t="shared" si="48"/>
        <v/>
      </c>
      <c r="O75" s="16" t="str">
        <f t="shared" si="49"/>
        <v/>
      </c>
      <c r="P75" s="16" t="str">
        <f t="shared" si="50"/>
        <v/>
      </c>
      <c r="Q75" s="34" t="str">
        <f t="shared" si="51"/>
        <v/>
      </c>
      <c r="R75" s="16" t="str">
        <f t="shared" si="52"/>
        <v/>
      </c>
      <c r="S75" s="16" t="str">
        <f t="shared" si="53"/>
        <v/>
      </c>
      <c r="T75" s="16" t="str">
        <f t="shared" si="54"/>
        <v/>
      </c>
      <c r="U75" s="34" t="str">
        <f t="shared" si="55"/>
        <v/>
      </c>
      <c r="V75" s="16" t="str">
        <f t="shared" si="56"/>
        <v/>
      </c>
      <c r="W75" s="16" t="str">
        <f t="shared" si="57"/>
        <v/>
      </c>
      <c r="X75" s="16" t="str">
        <f t="shared" si="58"/>
        <v/>
      </c>
      <c r="Y75" s="34" t="str">
        <f t="shared" si="59"/>
        <v/>
      </c>
      <c r="Z75" s="16" t="str">
        <f t="shared" si="60"/>
        <v/>
      </c>
      <c r="AA75" s="16" t="str">
        <f t="shared" si="61"/>
        <v/>
      </c>
      <c r="AB75" s="16" t="str">
        <f t="shared" si="62"/>
        <v/>
      </c>
      <c r="AC75" s="34" t="str">
        <f t="shared" si="63"/>
        <v/>
      </c>
      <c r="AD75" s="16" t="str">
        <f t="shared" si="64"/>
        <v/>
      </c>
      <c r="AE75" s="16" t="str">
        <f t="shared" si="65"/>
        <v/>
      </c>
      <c r="AF75" s="16" t="str">
        <f t="shared" si="66"/>
        <v/>
      </c>
      <c r="AG75" s="34" t="str">
        <f t="shared" si="67"/>
        <v/>
      </c>
      <c r="AH75" s="16" t="str">
        <f t="shared" si="68"/>
        <v/>
      </c>
      <c r="AI75" s="16" t="str">
        <f t="shared" si="69"/>
        <v/>
      </c>
      <c r="AJ75" s="16" t="str">
        <f t="shared" si="70"/>
        <v/>
      </c>
      <c r="AK75" s="34" t="str">
        <f t="shared" si="71"/>
        <v/>
      </c>
      <c r="AL75" s="34"/>
      <c r="AM75" s="34"/>
      <c r="AN75" s="93"/>
      <c r="AO75" s="94"/>
      <c r="AP75" s="34"/>
      <c r="AQ75" s="34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</row>
    <row r="76" spans="1:56" x14ac:dyDescent="0.2">
      <c r="A76" s="3">
        <v>68</v>
      </c>
      <c r="B76" s="19">
        <v>431</v>
      </c>
      <c r="C76" s="16" t="str">
        <f t="shared" si="42"/>
        <v>Ollie Gandy</v>
      </c>
      <c r="D76" s="16" t="str">
        <f t="shared" si="43"/>
        <v>Camberley &amp; District AC</v>
      </c>
      <c r="E76" s="20" t="str">
        <f t="shared" si="44"/>
        <v>M</v>
      </c>
      <c r="F76" s="20" t="str">
        <f t="shared" si="45"/>
        <v>Under 11</v>
      </c>
      <c r="G76" s="16" t="str">
        <f t="shared" si="47"/>
        <v>Camberley &amp; District AC</v>
      </c>
      <c r="H76" s="17" t="s">
        <v>1093</v>
      </c>
      <c r="I76" s="18">
        <v>4</v>
      </c>
      <c r="J76" s="36" t="str">
        <f t="shared" si="46"/>
        <v/>
      </c>
      <c r="K76" s="21">
        <f>COUNTIF(D$9:D76,D76)</f>
        <v>11</v>
      </c>
      <c r="L76" s="21">
        <f>COUNTIF(G$9:G76,G76)</f>
        <v>11</v>
      </c>
      <c r="M76" s="16">
        <f>SUMIF(G$9:G76,G76,A$9:A76)</f>
        <v>384</v>
      </c>
      <c r="N76" s="16" t="str">
        <f t="shared" si="48"/>
        <v/>
      </c>
      <c r="O76" s="16" t="str">
        <f t="shared" si="49"/>
        <v/>
      </c>
      <c r="P76" s="16" t="str">
        <f t="shared" si="50"/>
        <v/>
      </c>
      <c r="Q76" s="34" t="str">
        <f t="shared" si="51"/>
        <v/>
      </c>
      <c r="R76" s="16" t="str">
        <f t="shared" si="52"/>
        <v/>
      </c>
      <c r="S76" s="16" t="str">
        <f t="shared" si="53"/>
        <v/>
      </c>
      <c r="T76" s="16" t="str">
        <f t="shared" si="54"/>
        <v/>
      </c>
      <c r="U76" s="34" t="str">
        <f t="shared" si="55"/>
        <v/>
      </c>
      <c r="V76" s="16" t="str">
        <f t="shared" si="56"/>
        <v/>
      </c>
      <c r="W76" s="16" t="str">
        <f t="shared" si="57"/>
        <v/>
      </c>
      <c r="X76" s="16" t="str">
        <f t="shared" si="58"/>
        <v/>
      </c>
      <c r="Y76" s="34" t="str">
        <f t="shared" si="59"/>
        <v/>
      </c>
      <c r="Z76" s="16" t="str">
        <f t="shared" si="60"/>
        <v/>
      </c>
      <c r="AA76" s="16" t="str">
        <f t="shared" si="61"/>
        <v/>
      </c>
      <c r="AB76" s="16" t="str">
        <f t="shared" si="62"/>
        <v/>
      </c>
      <c r="AC76" s="34" t="str">
        <f t="shared" si="63"/>
        <v/>
      </c>
      <c r="AD76" s="16" t="str">
        <f t="shared" si="64"/>
        <v/>
      </c>
      <c r="AE76" s="16" t="str">
        <f t="shared" si="65"/>
        <v/>
      </c>
      <c r="AF76" s="16" t="str">
        <f t="shared" si="66"/>
        <v/>
      </c>
      <c r="AG76" s="34" t="str">
        <f t="shared" si="67"/>
        <v/>
      </c>
      <c r="AH76" s="16" t="str">
        <f t="shared" si="68"/>
        <v/>
      </c>
      <c r="AI76" s="16" t="str">
        <f t="shared" si="69"/>
        <v/>
      </c>
      <c r="AJ76" s="16" t="str">
        <f t="shared" si="70"/>
        <v/>
      </c>
      <c r="AK76" s="34" t="str">
        <f t="shared" si="71"/>
        <v/>
      </c>
      <c r="AL76" s="34"/>
      <c r="AM76" s="34"/>
      <c r="AN76" s="93"/>
      <c r="AO76" s="94"/>
      <c r="AP76" s="34"/>
      <c r="AQ76" s="34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</row>
    <row r="77" spans="1:56" x14ac:dyDescent="0.2">
      <c r="A77" s="3">
        <v>69</v>
      </c>
      <c r="B77" s="19">
        <v>410</v>
      </c>
      <c r="C77" s="16" t="str">
        <f t="shared" si="42"/>
        <v>Maddison Tarbet</v>
      </c>
      <c r="D77" s="16" t="str">
        <f t="shared" si="43"/>
        <v>Camberley &amp; District AC</v>
      </c>
      <c r="E77" s="20" t="str">
        <f t="shared" si="44"/>
        <v>M</v>
      </c>
      <c r="F77" s="20" t="str">
        <f t="shared" si="45"/>
        <v>Under 11</v>
      </c>
      <c r="G77" s="16" t="str">
        <f t="shared" si="47"/>
        <v>Camberley &amp; District AC</v>
      </c>
      <c r="H77" s="17"/>
      <c r="I77" s="18">
        <v>8</v>
      </c>
      <c r="J77" s="36" t="str">
        <f t="shared" si="46"/>
        <v/>
      </c>
      <c r="K77" s="21">
        <f>COUNTIF(D$9:D77,D77)</f>
        <v>12</v>
      </c>
      <c r="L77" s="21">
        <f>COUNTIF(G$9:G77,G77)</f>
        <v>12</v>
      </c>
      <c r="M77" s="16">
        <f>SUMIF(G$9:G77,G77,A$9:A77)</f>
        <v>453</v>
      </c>
      <c r="N77" s="16" t="str">
        <f t="shared" si="48"/>
        <v/>
      </c>
      <c r="O77" s="16" t="str">
        <f t="shared" si="49"/>
        <v/>
      </c>
      <c r="P77" s="16" t="str">
        <f t="shared" si="50"/>
        <v/>
      </c>
      <c r="Q77" s="34" t="str">
        <f t="shared" si="51"/>
        <v/>
      </c>
      <c r="R77" s="16" t="str">
        <f t="shared" si="52"/>
        <v/>
      </c>
      <c r="S77" s="16" t="str">
        <f t="shared" si="53"/>
        <v/>
      </c>
      <c r="T77" s="16" t="str">
        <f t="shared" si="54"/>
        <v/>
      </c>
      <c r="U77" s="34" t="str">
        <f t="shared" si="55"/>
        <v/>
      </c>
      <c r="V77" s="16" t="str">
        <f t="shared" si="56"/>
        <v/>
      </c>
      <c r="W77" s="16" t="str">
        <f t="shared" si="57"/>
        <v/>
      </c>
      <c r="X77" s="16" t="str">
        <f t="shared" si="58"/>
        <v/>
      </c>
      <c r="Y77" s="34" t="str">
        <f t="shared" si="59"/>
        <v/>
      </c>
      <c r="Z77" s="16" t="str">
        <f t="shared" si="60"/>
        <v/>
      </c>
      <c r="AA77" s="16" t="str">
        <f t="shared" si="61"/>
        <v/>
      </c>
      <c r="AB77" s="16" t="str">
        <f t="shared" si="62"/>
        <v/>
      </c>
      <c r="AC77" s="34" t="str">
        <f t="shared" si="63"/>
        <v/>
      </c>
      <c r="AD77" s="16" t="str">
        <f t="shared" si="64"/>
        <v/>
      </c>
      <c r="AE77" s="16" t="str">
        <f t="shared" si="65"/>
        <v/>
      </c>
      <c r="AF77" s="16" t="str">
        <f t="shared" si="66"/>
        <v/>
      </c>
      <c r="AG77" s="34" t="str">
        <f t="shared" si="67"/>
        <v/>
      </c>
      <c r="AH77" s="16" t="str">
        <f t="shared" si="68"/>
        <v/>
      </c>
      <c r="AI77" s="16" t="str">
        <f t="shared" si="69"/>
        <v/>
      </c>
      <c r="AJ77" s="16" t="str">
        <f t="shared" si="70"/>
        <v/>
      </c>
      <c r="AK77" s="34" t="str">
        <f t="shared" si="71"/>
        <v/>
      </c>
      <c r="AL77" s="34"/>
      <c r="AM77" s="34"/>
      <c r="AN77" s="93"/>
      <c r="AO77" s="94"/>
      <c r="AP77" s="34"/>
      <c r="AQ77" s="34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</row>
    <row r="78" spans="1:56" x14ac:dyDescent="0.2">
      <c r="A78" s="3">
        <v>70</v>
      </c>
      <c r="B78" s="19">
        <v>558</v>
      </c>
      <c r="C78" s="16" t="str">
        <f t="shared" si="42"/>
        <v>William Harvey</v>
      </c>
      <c r="D78" s="16" t="str">
        <f t="shared" si="43"/>
        <v>Fleet &amp; Crookham AC</v>
      </c>
      <c r="E78" s="20" t="str">
        <f t="shared" si="44"/>
        <v>Male</v>
      </c>
      <c r="F78" s="20" t="str">
        <f t="shared" si="45"/>
        <v>U11</v>
      </c>
      <c r="G78" s="16" t="str">
        <f t="shared" si="47"/>
        <v>Fleet &amp; Crookham AC</v>
      </c>
      <c r="H78" s="17"/>
      <c r="I78" s="18">
        <v>29</v>
      </c>
      <c r="J78" s="36" t="str">
        <f t="shared" si="46"/>
        <v/>
      </c>
      <c r="K78" s="21">
        <f>COUNTIF(D$9:D78,D78)</f>
        <v>4</v>
      </c>
      <c r="L78" s="21">
        <f>COUNTIF(G$9:G78,G78)</f>
        <v>4</v>
      </c>
      <c r="M78" s="16">
        <f>SUMIF(G$9:G78,G78,A$9:A78)</f>
        <v>148</v>
      </c>
      <c r="N78" s="16" t="str">
        <f t="shared" si="48"/>
        <v/>
      </c>
      <c r="O78" s="16" t="str">
        <f t="shared" si="49"/>
        <v/>
      </c>
      <c r="P78" s="16" t="str">
        <f t="shared" si="50"/>
        <v/>
      </c>
      <c r="Q78" s="34" t="str">
        <f t="shared" si="51"/>
        <v/>
      </c>
      <c r="R78" s="16" t="str">
        <f t="shared" si="52"/>
        <v/>
      </c>
      <c r="S78" s="16" t="str">
        <f t="shared" si="53"/>
        <v/>
      </c>
      <c r="T78" s="16" t="str">
        <f t="shared" si="54"/>
        <v/>
      </c>
      <c r="U78" s="34" t="str">
        <f t="shared" si="55"/>
        <v/>
      </c>
      <c r="V78" s="16" t="str">
        <f t="shared" si="56"/>
        <v/>
      </c>
      <c r="W78" s="16" t="str">
        <f t="shared" si="57"/>
        <v/>
      </c>
      <c r="X78" s="16" t="str">
        <f t="shared" si="58"/>
        <v/>
      </c>
      <c r="Y78" s="34" t="str">
        <f t="shared" si="59"/>
        <v/>
      </c>
      <c r="Z78" s="16">
        <f t="shared" si="60"/>
        <v>148.00055800000001</v>
      </c>
      <c r="AA78" s="16">
        <f t="shared" si="61"/>
        <v>6</v>
      </c>
      <c r="AB78" s="16" t="str">
        <f t="shared" si="62"/>
        <v>Fleet &amp; Crookham AC</v>
      </c>
      <c r="AC78" s="34">
        <f t="shared" si="63"/>
        <v>148.00055800000001</v>
      </c>
      <c r="AD78" s="16" t="str">
        <f t="shared" si="64"/>
        <v/>
      </c>
      <c r="AE78" s="16" t="str">
        <f t="shared" si="65"/>
        <v/>
      </c>
      <c r="AF78" s="16" t="str">
        <f t="shared" si="66"/>
        <v/>
      </c>
      <c r="AG78" s="34" t="str">
        <f t="shared" si="67"/>
        <v/>
      </c>
      <c r="AH78" s="16" t="str">
        <f t="shared" si="68"/>
        <v/>
      </c>
      <c r="AI78" s="16" t="str">
        <f t="shared" si="69"/>
        <v/>
      </c>
      <c r="AJ78" s="16" t="str">
        <f t="shared" si="70"/>
        <v/>
      </c>
      <c r="AK78" s="34" t="str">
        <f t="shared" si="71"/>
        <v/>
      </c>
      <c r="AL78" s="34"/>
      <c r="AM78" s="34"/>
      <c r="AN78" s="93"/>
      <c r="AO78" s="94"/>
      <c r="AP78" s="34"/>
      <c r="AQ78" s="34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</row>
    <row r="79" spans="1:56" x14ac:dyDescent="0.2">
      <c r="A79" s="3">
        <v>71</v>
      </c>
      <c r="B79" s="19">
        <v>449</v>
      </c>
      <c r="C79" s="16" t="str">
        <f t="shared" si="42"/>
        <v>Edima Umoren</v>
      </c>
      <c r="D79" s="16" t="str">
        <f t="shared" si="43"/>
        <v>Camberley &amp; District AC</v>
      </c>
      <c r="E79" s="20" t="str">
        <f t="shared" si="44"/>
        <v>M</v>
      </c>
      <c r="F79" s="20" t="str">
        <f t="shared" si="45"/>
        <v>Under 11</v>
      </c>
      <c r="G79" s="16" t="str">
        <f t="shared" si="47"/>
        <v>Camberley &amp; District AC</v>
      </c>
      <c r="H79" s="17"/>
      <c r="I79" s="18">
        <v>52</v>
      </c>
      <c r="J79" s="36" t="str">
        <f t="shared" si="46"/>
        <v/>
      </c>
      <c r="K79" s="21">
        <f>COUNTIF(D$9:D79,D79)</f>
        <v>13</v>
      </c>
      <c r="L79" s="21">
        <f>COUNTIF(G$9:G79,G79)</f>
        <v>13</v>
      </c>
      <c r="M79" s="16">
        <f>SUMIF(G$9:G79,G79,A$9:A79)</f>
        <v>524</v>
      </c>
      <c r="N79" s="16" t="str">
        <f t="shared" si="48"/>
        <v/>
      </c>
      <c r="O79" s="16" t="str">
        <f t="shared" si="49"/>
        <v/>
      </c>
      <c r="P79" s="16" t="str">
        <f t="shared" si="50"/>
        <v/>
      </c>
      <c r="Q79" s="34" t="str">
        <f t="shared" si="51"/>
        <v/>
      </c>
      <c r="R79" s="16" t="str">
        <f t="shared" si="52"/>
        <v/>
      </c>
      <c r="S79" s="16" t="str">
        <f t="shared" si="53"/>
        <v/>
      </c>
      <c r="T79" s="16" t="str">
        <f t="shared" si="54"/>
        <v/>
      </c>
      <c r="U79" s="34" t="str">
        <f t="shared" si="55"/>
        <v/>
      </c>
      <c r="V79" s="16" t="str">
        <f t="shared" si="56"/>
        <v/>
      </c>
      <c r="W79" s="16" t="str">
        <f t="shared" si="57"/>
        <v/>
      </c>
      <c r="X79" s="16" t="str">
        <f t="shared" si="58"/>
        <v/>
      </c>
      <c r="Y79" s="34" t="str">
        <f t="shared" si="59"/>
        <v/>
      </c>
      <c r="Z79" s="16" t="str">
        <f t="shared" si="60"/>
        <v/>
      </c>
      <c r="AA79" s="16" t="str">
        <f t="shared" si="61"/>
        <v/>
      </c>
      <c r="AB79" s="16" t="str">
        <f t="shared" si="62"/>
        <v/>
      </c>
      <c r="AC79" s="34" t="str">
        <f t="shared" si="63"/>
        <v/>
      </c>
      <c r="AD79" s="16" t="str">
        <f t="shared" si="64"/>
        <v/>
      </c>
      <c r="AE79" s="16" t="str">
        <f t="shared" si="65"/>
        <v/>
      </c>
      <c r="AF79" s="16" t="str">
        <f t="shared" si="66"/>
        <v/>
      </c>
      <c r="AG79" s="34" t="str">
        <f t="shared" si="67"/>
        <v/>
      </c>
      <c r="AH79" s="16" t="str">
        <f t="shared" si="68"/>
        <v/>
      </c>
      <c r="AI79" s="16" t="str">
        <f t="shared" si="69"/>
        <v/>
      </c>
      <c r="AJ79" s="16" t="str">
        <f t="shared" si="70"/>
        <v/>
      </c>
      <c r="AK79" s="34" t="str">
        <f t="shared" si="71"/>
        <v/>
      </c>
      <c r="AL79" s="34"/>
      <c r="AM79" s="34"/>
      <c r="AN79" s="93"/>
      <c r="AO79" s="94"/>
      <c r="AP79" s="34"/>
      <c r="AQ79" s="34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</row>
    <row r="80" spans="1:56" x14ac:dyDescent="0.2">
      <c r="A80" s="3">
        <v>72</v>
      </c>
      <c r="B80" s="19">
        <v>818</v>
      </c>
      <c r="C80" s="16" t="str">
        <f t="shared" si="42"/>
        <v>Robert Kimber</v>
      </c>
      <c r="D80" s="16" t="str">
        <f t="shared" si="43"/>
        <v>Haslemere Border &amp; Waverley AC</v>
      </c>
      <c r="E80" s="20" t="str">
        <f t="shared" si="44"/>
        <v>M</v>
      </c>
      <c r="F80" s="20" t="str">
        <f t="shared" si="45"/>
        <v>U11</v>
      </c>
      <c r="G80" s="16" t="str">
        <f t="shared" si="47"/>
        <v>Haslemere Border &amp; Waverley AC</v>
      </c>
      <c r="H80" s="17"/>
      <c r="I80" s="18">
        <v>52</v>
      </c>
      <c r="J80" s="36" t="str">
        <f t="shared" si="46"/>
        <v/>
      </c>
      <c r="K80" s="21">
        <f>COUNTIF(D$9:D80,D80)</f>
        <v>10</v>
      </c>
      <c r="L80" s="21">
        <f>COUNTIF(G$9:G80,G80)</f>
        <v>10</v>
      </c>
      <c r="M80" s="16">
        <f>SUMIF(G$9:G80,G80,A$9:A80)</f>
        <v>520</v>
      </c>
      <c r="N80" s="16" t="str">
        <f t="shared" si="48"/>
        <v/>
      </c>
      <c r="O80" s="16" t="str">
        <f t="shared" si="49"/>
        <v/>
      </c>
      <c r="P80" s="16" t="str">
        <f t="shared" si="50"/>
        <v/>
      </c>
      <c r="Q80" s="34" t="str">
        <f t="shared" si="51"/>
        <v/>
      </c>
      <c r="R80" s="16" t="str">
        <f t="shared" si="52"/>
        <v/>
      </c>
      <c r="S80" s="16" t="str">
        <f t="shared" si="53"/>
        <v/>
      </c>
      <c r="T80" s="16" t="str">
        <f t="shared" si="54"/>
        <v/>
      </c>
      <c r="U80" s="34" t="str">
        <f t="shared" si="55"/>
        <v/>
      </c>
      <c r="V80" s="16" t="str">
        <f t="shared" si="56"/>
        <v/>
      </c>
      <c r="W80" s="16" t="str">
        <f t="shared" si="57"/>
        <v/>
      </c>
      <c r="X80" s="16" t="str">
        <f t="shared" si="58"/>
        <v/>
      </c>
      <c r="Y80" s="34" t="str">
        <f t="shared" si="59"/>
        <v/>
      </c>
      <c r="Z80" s="16" t="str">
        <f t="shared" si="60"/>
        <v/>
      </c>
      <c r="AA80" s="16" t="str">
        <f t="shared" si="61"/>
        <v/>
      </c>
      <c r="AB80" s="16" t="str">
        <f t="shared" si="62"/>
        <v/>
      </c>
      <c r="AC80" s="34" t="str">
        <f t="shared" si="63"/>
        <v/>
      </c>
      <c r="AD80" s="16" t="str">
        <f t="shared" si="64"/>
        <v/>
      </c>
      <c r="AE80" s="16" t="str">
        <f t="shared" si="65"/>
        <v/>
      </c>
      <c r="AF80" s="16" t="str">
        <f t="shared" si="66"/>
        <v/>
      </c>
      <c r="AG80" s="34" t="str">
        <f t="shared" si="67"/>
        <v/>
      </c>
      <c r="AH80" s="16" t="str">
        <f t="shared" si="68"/>
        <v/>
      </c>
      <c r="AI80" s="16" t="str">
        <f t="shared" si="69"/>
        <v/>
      </c>
      <c r="AJ80" s="16" t="str">
        <f t="shared" si="70"/>
        <v/>
      </c>
      <c r="AK80" s="34" t="str">
        <f t="shared" si="71"/>
        <v/>
      </c>
      <c r="AL80" s="34"/>
      <c r="AM80" s="34"/>
      <c r="AN80" s="93"/>
      <c r="AO80" s="94"/>
      <c r="AP80" s="34"/>
      <c r="AQ80" s="34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</row>
    <row r="81" spans="1:56" x14ac:dyDescent="0.2">
      <c r="A81" s="3">
        <v>73</v>
      </c>
      <c r="B81" s="19">
        <v>674</v>
      </c>
      <c r="C81" s="16" t="str">
        <f t="shared" si="42"/>
        <v>Ollie Tucker</v>
      </c>
      <c r="D81" s="16" t="str">
        <f t="shared" si="43"/>
        <v>Grey House School</v>
      </c>
      <c r="E81" s="20" t="str">
        <f t="shared" si="44"/>
        <v>M</v>
      </c>
      <c r="F81" s="20" t="str">
        <f t="shared" si="45"/>
        <v>u11</v>
      </c>
      <c r="G81" s="16" t="str">
        <f t="shared" si="47"/>
        <v>Grey House School</v>
      </c>
      <c r="H81" s="17"/>
      <c r="I81" s="18">
        <v>53</v>
      </c>
      <c r="J81" s="36" t="str">
        <f t="shared" si="46"/>
        <v/>
      </c>
      <c r="K81" s="21">
        <f>COUNTIF(D$9:D81,D81)</f>
        <v>3</v>
      </c>
      <c r="L81" s="21">
        <f>COUNTIF(G$9:G81,G81)</f>
        <v>3</v>
      </c>
      <c r="M81" s="16">
        <f>SUMIF(G$9:G81,G81,A$9:A81)</f>
        <v>151</v>
      </c>
      <c r="N81" s="16" t="str">
        <f t="shared" si="48"/>
        <v/>
      </c>
      <c r="O81" s="16" t="str">
        <f t="shared" si="49"/>
        <v/>
      </c>
      <c r="P81" s="16" t="str">
        <f t="shared" si="50"/>
        <v/>
      </c>
      <c r="Q81" s="34" t="str">
        <f t="shared" si="51"/>
        <v/>
      </c>
      <c r="R81" s="16" t="str">
        <f t="shared" si="52"/>
        <v/>
      </c>
      <c r="S81" s="16" t="str">
        <f t="shared" si="53"/>
        <v/>
      </c>
      <c r="T81" s="16" t="str">
        <f t="shared" si="54"/>
        <v/>
      </c>
      <c r="U81" s="34" t="str">
        <f t="shared" si="55"/>
        <v/>
      </c>
      <c r="V81" s="16">
        <f t="shared" si="56"/>
        <v>151.000674</v>
      </c>
      <c r="W81" s="16">
        <f t="shared" si="57"/>
        <v>10</v>
      </c>
      <c r="X81" s="16" t="str">
        <f t="shared" si="58"/>
        <v>Grey House School</v>
      </c>
      <c r="Y81" s="34">
        <f t="shared" si="59"/>
        <v>151.000674</v>
      </c>
      <c r="Z81" s="16" t="str">
        <f t="shared" si="60"/>
        <v/>
      </c>
      <c r="AA81" s="16" t="str">
        <f t="shared" si="61"/>
        <v/>
      </c>
      <c r="AB81" s="16" t="str">
        <f t="shared" si="62"/>
        <v/>
      </c>
      <c r="AC81" s="34" t="str">
        <f t="shared" si="63"/>
        <v/>
      </c>
      <c r="AD81" s="16" t="str">
        <f t="shared" si="64"/>
        <v/>
      </c>
      <c r="AE81" s="16" t="str">
        <f t="shared" si="65"/>
        <v/>
      </c>
      <c r="AF81" s="16" t="str">
        <f t="shared" si="66"/>
        <v/>
      </c>
      <c r="AG81" s="34" t="str">
        <f t="shared" si="67"/>
        <v/>
      </c>
      <c r="AH81" s="16" t="str">
        <f t="shared" si="68"/>
        <v/>
      </c>
      <c r="AI81" s="16" t="str">
        <f t="shared" si="69"/>
        <v/>
      </c>
      <c r="AJ81" s="16" t="str">
        <f t="shared" si="70"/>
        <v/>
      </c>
      <c r="AK81" s="34" t="str">
        <f t="shared" si="71"/>
        <v/>
      </c>
      <c r="AL81" s="34"/>
      <c r="AM81" s="34"/>
      <c r="AN81" s="93"/>
      <c r="AO81" s="94"/>
      <c r="AP81" s="34"/>
      <c r="AQ81" s="34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</row>
    <row r="82" spans="1:56" x14ac:dyDescent="0.2">
      <c r="A82" s="3">
        <v>74</v>
      </c>
      <c r="B82" s="19">
        <v>287</v>
      </c>
      <c r="C82" s="16" t="str">
        <f t="shared" si="42"/>
        <v>Aiden Sutton</v>
      </c>
      <c r="D82" s="16" t="str">
        <f t="shared" si="43"/>
        <v>Basingstoke &amp; Mid Hants AC</v>
      </c>
      <c r="E82" s="20" t="str">
        <f t="shared" si="44"/>
        <v>M</v>
      </c>
      <c r="F82" s="20" t="str">
        <f t="shared" si="45"/>
        <v>U11B</v>
      </c>
      <c r="G82" s="16" t="str">
        <f t="shared" si="47"/>
        <v>Basingstoke &amp; Mid Hants AC</v>
      </c>
      <c r="H82" s="17"/>
      <c r="I82" s="18">
        <v>54</v>
      </c>
      <c r="J82" s="36" t="str">
        <f t="shared" si="46"/>
        <v/>
      </c>
      <c r="K82" s="21">
        <f>COUNTIF(D$9:D82,D82)</f>
        <v>12</v>
      </c>
      <c r="L82" s="21">
        <f>COUNTIF(G$9:G82,G82)</f>
        <v>12</v>
      </c>
      <c r="M82" s="16">
        <f>SUMIF(G$9:G82,G82,A$9:A82)</f>
        <v>506</v>
      </c>
      <c r="N82" s="16" t="str">
        <f t="shared" si="48"/>
        <v/>
      </c>
      <c r="O82" s="16" t="str">
        <f t="shared" si="49"/>
        <v/>
      </c>
      <c r="P82" s="16" t="str">
        <f t="shared" si="50"/>
        <v/>
      </c>
      <c r="Q82" s="34" t="str">
        <f t="shared" si="51"/>
        <v/>
      </c>
      <c r="R82" s="16" t="str">
        <f t="shared" si="52"/>
        <v/>
      </c>
      <c r="S82" s="16" t="str">
        <f t="shared" si="53"/>
        <v/>
      </c>
      <c r="T82" s="16" t="str">
        <f t="shared" si="54"/>
        <v/>
      </c>
      <c r="U82" s="34" t="str">
        <f t="shared" si="55"/>
        <v/>
      </c>
      <c r="V82" s="16" t="str">
        <f t="shared" si="56"/>
        <v/>
      </c>
      <c r="W82" s="16" t="str">
        <f t="shared" si="57"/>
        <v/>
      </c>
      <c r="X82" s="16" t="str">
        <f t="shared" si="58"/>
        <v/>
      </c>
      <c r="Y82" s="34" t="str">
        <f t="shared" si="59"/>
        <v/>
      </c>
      <c r="Z82" s="16" t="str">
        <f t="shared" si="60"/>
        <v/>
      </c>
      <c r="AA82" s="16" t="str">
        <f t="shared" si="61"/>
        <v/>
      </c>
      <c r="AB82" s="16" t="str">
        <f t="shared" si="62"/>
        <v/>
      </c>
      <c r="AC82" s="34" t="str">
        <f t="shared" si="63"/>
        <v/>
      </c>
      <c r="AD82" s="16" t="str">
        <f t="shared" si="64"/>
        <v/>
      </c>
      <c r="AE82" s="16" t="str">
        <f t="shared" si="65"/>
        <v/>
      </c>
      <c r="AF82" s="16" t="str">
        <f t="shared" si="66"/>
        <v/>
      </c>
      <c r="AG82" s="34" t="str">
        <f t="shared" si="67"/>
        <v/>
      </c>
      <c r="AH82" s="16" t="str">
        <f t="shared" si="68"/>
        <v/>
      </c>
      <c r="AI82" s="16" t="str">
        <f t="shared" si="69"/>
        <v/>
      </c>
      <c r="AJ82" s="16" t="str">
        <f t="shared" si="70"/>
        <v/>
      </c>
      <c r="AK82" s="34" t="str">
        <f t="shared" si="71"/>
        <v/>
      </c>
      <c r="AL82" s="34"/>
      <c r="AM82" s="34"/>
      <c r="AN82" s="93"/>
      <c r="AO82" s="94"/>
      <c r="AP82" s="34"/>
      <c r="AQ82" s="34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</row>
    <row r="83" spans="1:56" x14ac:dyDescent="0.2">
      <c r="A83" s="3">
        <v>75</v>
      </c>
      <c r="B83" s="19">
        <v>524</v>
      </c>
      <c r="C83" s="16" t="str">
        <f t="shared" si="42"/>
        <v>ROMAN PRASAD</v>
      </c>
      <c r="D83" s="16" t="str">
        <f t="shared" si="43"/>
        <v>Crawley Ridge School</v>
      </c>
      <c r="E83" s="20" t="str">
        <f t="shared" si="44"/>
        <v>M</v>
      </c>
      <c r="F83" s="20" t="str">
        <f t="shared" si="45"/>
        <v>U11</v>
      </c>
      <c r="G83" s="16" t="str">
        <f t="shared" si="47"/>
        <v>Crawley Ridge School</v>
      </c>
      <c r="H83" s="17" t="s">
        <v>1094</v>
      </c>
      <c r="I83" s="18">
        <v>40</v>
      </c>
      <c r="J83" s="36" t="str">
        <f t="shared" si="46"/>
        <v/>
      </c>
      <c r="K83" s="21">
        <f>COUNTIF(D$9:D83,D83)</f>
        <v>3</v>
      </c>
      <c r="L83" s="21">
        <f>COUNTIF(G$9:G83,G83)</f>
        <v>3</v>
      </c>
      <c r="M83" s="16">
        <f>SUMIF(G$9:G83,G83,A$9:A83)</f>
        <v>130</v>
      </c>
      <c r="N83" s="16" t="str">
        <f t="shared" si="48"/>
        <v/>
      </c>
      <c r="O83" s="16" t="str">
        <f t="shared" si="49"/>
        <v/>
      </c>
      <c r="P83" s="16" t="str">
        <f t="shared" si="50"/>
        <v/>
      </c>
      <c r="Q83" s="34" t="str">
        <f t="shared" si="51"/>
        <v/>
      </c>
      <c r="R83" s="16" t="str">
        <f t="shared" si="52"/>
        <v/>
      </c>
      <c r="S83" s="16" t="str">
        <f t="shared" si="53"/>
        <v/>
      </c>
      <c r="T83" s="16" t="str">
        <f t="shared" si="54"/>
        <v/>
      </c>
      <c r="U83" s="34" t="str">
        <f t="shared" si="55"/>
        <v/>
      </c>
      <c r="V83" s="16">
        <f t="shared" si="56"/>
        <v>130.00052400000001</v>
      </c>
      <c r="W83" s="16">
        <f t="shared" si="57"/>
        <v>9</v>
      </c>
      <c r="X83" s="16" t="str">
        <f t="shared" si="58"/>
        <v>Crawley Ridge School</v>
      </c>
      <c r="Y83" s="34">
        <f t="shared" si="59"/>
        <v>130.00052400000001</v>
      </c>
      <c r="Z83" s="16" t="str">
        <f t="shared" si="60"/>
        <v/>
      </c>
      <c r="AA83" s="16" t="str">
        <f t="shared" si="61"/>
        <v/>
      </c>
      <c r="AB83" s="16" t="str">
        <f t="shared" si="62"/>
        <v/>
      </c>
      <c r="AC83" s="34" t="str">
        <f t="shared" si="63"/>
        <v/>
      </c>
      <c r="AD83" s="16" t="str">
        <f t="shared" si="64"/>
        <v/>
      </c>
      <c r="AE83" s="16" t="str">
        <f t="shared" si="65"/>
        <v/>
      </c>
      <c r="AF83" s="16" t="str">
        <f t="shared" si="66"/>
        <v/>
      </c>
      <c r="AG83" s="34" t="str">
        <f t="shared" si="67"/>
        <v/>
      </c>
      <c r="AH83" s="16" t="str">
        <f t="shared" si="68"/>
        <v/>
      </c>
      <c r="AI83" s="16" t="str">
        <f t="shared" si="69"/>
        <v/>
      </c>
      <c r="AJ83" s="16" t="str">
        <f t="shared" si="70"/>
        <v/>
      </c>
      <c r="AK83" s="34" t="str">
        <f t="shared" si="71"/>
        <v/>
      </c>
      <c r="AL83" s="34"/>
      <c r="AM83" s="34"/>
      <c r="AN83" s="93"/>
      <c r="AO83" s="94"/>
      <c r="AP83" s="34"/>
      <c r="AQ83" s="34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</row>
    <row r="84" spans="1:56" x14ac:dyDescent="0.2">
      <c r="A84" s="3">
        <v>76</v>
      </c>
      <c r="B84" s="19"/>
      <c r="C84" s="16" t="str">
        <f t="shared" si="42"/>
        <v/>
      </c>
      <c r="D84" s="16" t="str">
        <f t="shared" si="43"/>
        <v/>
      </c>
      <c r="E84" s="20" t="str">
        <f t="shared" si="44"/>
        <v/>
      </c>
      <c r="F84" s="20" t="str">
        <f t="shared" si="45"/>
        <v/>
      </c>
      <c r="G84" s="16" t="str">
        <f t="shared" si="47"/>
        <v/>
      </c>
      <c r="H84" s="17"/>
      <c r="I84" s="18"/>
      <c r="J84" s="36" t="str">
        <f t="shared" si="46"/>
        <v/>
      </c>
      <c r="K84" s="21">
        <f>COUNTIF(D$9:D84,D84)</f>
        <v>1</v>
      </c>
      <c r="L84" s="21">
        <f>COUNTIF(G$9:G84,G84)</f>
        <v>1</v>
      </c>
      <c r="M84" s="16">
        <f>SUMIF(G$9:G84,G84,A$9:A84)</f>
        <v>76</v>
      </c>
      <c r="N84" s="16">
        <f t="shared" si="48"/>
        <v>76</v>
      </c>
      <c r="O84" s="16" t="str">
        <f t="shared" si="49"/>
        <v/>
      </c>
      <c r="P84" s="16" t="str">
        <f t="shared" si="50"/>
        <v/>
      </c>
      <c r="Q84" s="34" t="str">
        <f t="shared" si="51"/>
        <v/>
      </c>
      <c r="R84" s="16" t="str">
        <f t="shared" si="52"/>
        <v/>
      </c>
      <c r="S84" s="16" t="str">
        <f t="shared" si="53"/>
        <v/>
      </c>
      <c r="T84" s="16" t="str">
        <f t="shared" si="54"/>
        <v/>
      </c>
      <c r="U84" s="34" t="str">
        <f t="shared" si="55"/>
        <v/>
      </c>
      <c r="V84" s="16" t="str">
        <f t="shared" si="56"/>
        <v/>
      </c>
      <c r="W84" s="16" t="str">
        <f t="shared" si="57"/>
        <v/>
      </c>
      <c r="X84" s="16" t="str">
        <f t="shared" si="58"/>
        <v/>
      </c>
      <c r="Y84" s="34" t="str">
        <f t="shared" si="59"/>
        <v/>
      </c>
      <c r="Z84" s="16" t="str">
        <f t="shared" si="60"/>
        <v/>
      </c>
      <c r="AA84" s="16" t="str">
        <f t="shared" si="61"/>
        <v/>
      </c>
      <c r="AB84" s="16" t="str">
        <f t="shared" si="62"/>
        <v/>
      </c>
      <c r="AC84" s="34" t="str">
        <f t="shared" si="63"/>
        <v/>
      </c>
      <c r="AD84" s="16" t="str">
        <f t="shared" si="64"/>
        <v/>
      </c>
      <c r="AE84" s="16" t="str">
        <f t="shared" si="65"/>
        <v/>
      </c>
      <c r="AF84" s="16" t="str">
        <f t="shared" si="66"/>
        <v/>
      </c>
      <c r="AG84" s="34" t="str">
        <f t="shared" si="67"/>
        <v/>
      </c>
      <c r="AH84" s="16" t="str">
        <f t="shared" si="68"/>
        <v/>
      </c>
      <c r="AI84" s="16" t="str">
        <f t="shared" si="69"/>
        <v/>
      </c>
      <c r="AJ84" s="16" t="str">
        <f t="shared" si="70"/>
        <v/>
      </c>
      <c r="AK84" s="34" t="str">
        <f t="shared" si="71"/>
        <v/>
      </c>
      <c r="AL84" s="34"/>
      <c r="AM84" s="34"/>
      <c r="AN84" s="93"/>
      <c r="AO84" s="94"/>
      <c r="AP84" s="34"/>
      <c r="AQ84" s="34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</row>
    <row r="85" spans="1:56" x14ac:dyDescent="0.2">
      <c r="A85" s="3">
        <v>77</v>
      </c>
      <c r="B85" s="19"/>
      <c r="C85" s="16" t="str">
        <f t="shared" si="42"/>
        <v/>
      </c>
      <c r="D85" s="16" t="str">
        <f t="shared" si="43"/>
        <v/>
      </c>
      <c r="E85" s="20" t="str">
        <f t="shared" si="44"/>
        <v/>
      </c>
      <c r="F85" s="20" t="str">
        <f t="shared" si="45"/>
        <v/>
      </c>
      <c r="G85" s="16" t="str">
        <f t="shared" si="47"/>
        <v/>
      </c>
      <c r="H85" s="17"/>
      <c r="I85" s="18"/>
      <c r="J85" s="36" t="str">
        <f t="shared" si="46"/>
        <v/>
      </c>
      <c r="K85" s="21">
        <f>COUNTIF(D$9:D85,D85)</f>
        <v>2</v>
      </c>
      <c r="L85" s="21">
        <f>COUNTIF(G$9:G85,G85)</f>
        <v>2</v>
      </c>
      <c r="M85" s="16">
        <f>SUMIF(G$9:G85,G85,A$9:A85)</f>
        <v>153</v>
      </c>
      <c r="N85" s="16" t="str">
        <f t="shared" si="48"/>
        <v/>
      </c>
      <c r="O85" s="16" t="str">
        <f t="shared" si="49"/>
        <v/>
      </c>
      <c r="P85" s="16" t="str">
        <f t="shared" si="50"/>
        <v/>
      </c>
      <c r="Q85" s="34" t="str">
        <f t="shared" si="51"/>
        <v/>
      </c>
      <c r="R85" s="16">
        <f t="shared" si="52"/>
        <v>153</v>
      </c>
      <c r="S85" s="16" t="str">
        <f t="shared" si="53"/>
        <v/>
      </c>
      <c r="T85" s="16" t="str">
        <f t="shared" si="54"/>
        <v/>
      </c>
      <c r="U85" s="34" t="str">
        <f t="shared" si="55"/>
        <v/>
      </c>
      <c r="V85" s="16" t="str">
        <f t="shared" si="56"/>
        <v/>
      </c>
      <c r="W85" s="16" t="str">
        <f t="shared" si="57"/>
        <v/>
      </c>
      <c r="X85" s="16" t="str">
        <f t="shared" si="58"/>
        <v/>
      </c>
      <c r="Y85" s="34" t="str">
        <f t="shared" si="59"/>
        <v/>
      </c>
      <c r="Z85" s="16" t="str">
        <f t="shared" si="60"/>
        <v/>
      </c>
      <c r="AA85" s="16" t="str">
        <f t="shared" si="61"/>
        <v/>
      </c>
      <c r="AB85" s="16" t="str">
        <f t="shared" si="62"/>
        <v/>
      </c>
      <c r="AC85" s="34" t="str">
        <f t="shared" si="63"/>
        <v/>
      </c>
      <c r="AD85" s="16" t="str">
        <f t="shared" si="64"/>
        <v/>
      </c>
      <c r="AE85" s="16" t="str">
        <f t="shared" si="65"/>
        <v/>
      </c>
      <c r="AF85" s="16" t="str">
        <f t="shared" si="66"/>
        <v/>
      </c>
      <c r="AG85" s="34" t="str">
        <f t="shared" si="67"/>
        <v/>
      </c>
      <c r="AH85" s="16" t="str">
        <f t="shared" si="68"/>
        <v/>
      </c>
      <c r="AI85" s="16" t="str">
        <f t="shared" si="69"/>
        <v/>
      </c>
      <c r="AJ85" s="16" t="str">
        <f t="shared" si="70"/>
        <v/>
      </c>
      <c r="AK85" s="34" t="str">
        <f t="shared" si="71"/>
        <v/>
      </c>
      <c r="AL85" s="34"/>
      <c r="AM85" s="34"/>
      <c r="AN85" s="93"/>
      <c r="AO85" s="94"/>
      <c r="AP85" s="34"/>
      <c r="AQ85" s="34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</row>
    <row r="86" spans="1:56" x14ac:dyDescent="0.2">
      <c r="A86" s="3">
        <v>78</v>
      </c>
      <c r="B86" s="19"/>
      <c r="C86" s="16" t="str">
        <f t="shared" si="42"/>
        <v/>
      </c>
      <c r="D86" s="16" t="str">
        <f t="shared" si="43"/>
        <v/>
      </c>
      <c r="E86" s="20" t="str">
        <f t="shared" si="44"/>
        <v/>
      </c>
      <c r="F86" s="20" t="str">
        <f t="shared" si="45"/>
        <v/>
      </c>
      <c r="G86" s="16" t="str">
        <f t="shared" si="47"/>
        <v/>
      </c>
      <c r="H86" s="17"/>
      <c r="I86" s="18"/>
      <c r="J86" s="36" t="str">
        <f t="shared" si="46"/>
        <v/>
      </c>
      <c r="K86" s="21">
        <f>COUNTIF(D$9:D86,D86)</f>
        <v>3</v>
      </c>
      <c r="L86" s="21">
        <f>COUNTIF(G$9:G86,G86)</f>
        <v>3</v>
      </c>
      <c r="M86" s="16">
        <f>SUMIF(G$9:G86,G86,A$9:A86)</f>
        <v>231</v>
      </c>
      <c r="N86" s="16" t="str">
        <f t="shared" si="48"/>
        <v/>
      </c>
      <c r="O86" s="16" t="str">
        <f t="shared" si="49"/>
        <v/>
      </c>
      <c r="P86" s="16" t="str">
        <f t="shared" si="50"/>
        <v/>
      </c>
      <c r="Q86" s="34" t="str">
        <f t="shared" si="51"/>
        <v/>
      </c>
      <c r="R86" s="16" t="str">
        <f t="shared" si="52"/>
        <v/>
      </c>
      <c r="S86" s="16" t="str">
        <f t="shared" si="53"/>
        <v/>
      </c>
      <c r="T86" s="16" t="str">
        <f t="shared" si="54"/>
        <v/>
      </c>
      <c r="U86" s="34" t="str">
        <f t="shared" si="55"/>
        <v/>
      </c>
      <c r="V86" s="16">
        <f t="shared" si="56"/>
        <v>231</v>
      </c>
      <c r="W86" s="16" t="str">
        <f t="shared" si="57"/>
        <v/>
      </c>
      <c r="X86" s="16" t="str">
        <f t="shared" si="58"/>
        <v/>
      </c>
      <c r="Y86" s="34" t="str">
        <f t="shared" si="59"/>
        <v/>
      </c>
      <c r="Z86" s="16" t="str">
        <f t="shared" si="60"/>
        <v/>
      </c>
      <c r="AA86" s="16" t="str">
        <f t="shared" si="61"/>
        <v/>
      </c>
      <c r="AB86" s="16" t="str">
        <f t="shared" si="62"/>
        <v/>
      </c>
      <c r="AC86" s="34" t="str">
        <f t="shared" si="63"/>
        <v/>
      </c>
      <c r="AD86" s="16" t="str">
        <f t="shared" si="64"/>
        <v/>
      </c>
      <c r="AE86" s="16" t="str">
        <f t="shared" si="65"/>
        <v/>
      </c>
      <c r="AF86" s="16" t="str">
        <f t="shared" si="66"/>
        <v/>
      </c>
      <c r="AG86" s="34" t="str">
        <f t="shared" si="67"/>
        <v/>
      </c>
      <c r="AH86" s="16" t="str">
        <f t="shared" si="68"/>
        <v/>
      </c>
      <c r="AI86" s="16" t="str">
        <f t="shared" si="69"/>
        <v/>
      </c>
      <c r="AJ86" s="16" t="str">
        <f t="shared" si="70"/>
        <v/>
      </c>
      <c r="AK86" s="34" t="str">
        <f t="shared" si="71"/>
        <v/>
      </c>
      <c r="AL86" s="34"/>
      <c r="AM86" s="34"/>
      <c r="AN86" s="93"/>
      <c r="AO86" s="94"/>
      <c r="AP86" s="34"/>
      <c r="AQ86" s="34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</row>
    <row r="87" spans="1:56" x14ac:dyDescent="0.2">
      <c r="A87" s="3">
        <v>79</v>
      </c>
      <c r="B87" s="19"/>
      <c r="C87" s="16" t="str">
        <f t="shared" si="42"/>
        <v/>
      </c>
      <c r="D87" s="16" t="str">
        <f t="shared" si="43"/>
        <v/>
      </c>
      <c r="E87" s="20" t="str">
        <f t="shared" si="44"/>
        <v/>
      </c>
      <c r="F87" s="20" t="str">
        <f t="shared" si="45"/>
        <v/>
      </c>
      <c r="G87" s="16" t="str">
        <f t="shared" si="47"/>
        <v/>
      </c>
      <c r="H87" s="17"/>
      <c r="I87" s="18"/>
      <c r="J87" s="36" t="str">
        <f t="shared" si="46"/>
        <v/>
      </c>
      <c r="K87" s="21">
        <f>COUNTIF(D$9:D87,D87)</f>
        <v>4</v>
      </c>
      <c r="L87" s="21">
        <f>COUNTIF(G$9:G87,G87)</f>
        <v>4</v>
      </c>
      <c r="M87" s="16">
        <f>SUMIF(G$9:G87,G87,A$9:A87)</f>
        <v>310</v>
      </c>
      <c r="N87" s="16" t="str">
        <f t="shared" si="48"/>
        <v/>
      </c>
      <c r="O87" s="16" t="str">
        <f t="shared" si="49"/>
        <v/>
      </c>
      <c r="P87" s="16" t="str">
        <f t="shared" si="50"/>
        <v/>
      </c>
      <c r="Q87" s="34" t="str">
        <f t="shared" si="51"/>
        <v/>
      </c>
      <c r="R87" s="16" t="str">
        <f t="shared" si="52"/>
        <v/>
      </c>
      <c r="S87" s="16" t="str">
        <f t="shared" si="53"/>
        <v/>
      </c>
      <c r="T87" s="16" t="str">
        <f t="shared" si="54"/>
        <v/>
      </c>
      <c r="U87" s="34" t="str">
        <f t="shared" si="55"/>
        <v/>
      </c>
      <c r="V87" s="16" t="str">
        <f t="shared" si="56"/>
        <v/>
      </c>
      <c r="W87" s="16" t="str">
        <f t="shared" si="57"/>
        <v/>
      </c>
      <c r="X87" s="16" t="str">
        <f t="shared" si="58"/>
        <v/>
      </c>
      <c r="Y87" s="34" t="str">
        <f t="shared" si="59"/>
        <v/>
      </c>
      <c r="Z87" s="16">
        <f t="shared" si="60"/>
        <v>310</v>
      </c>
      <c r="AA87" s="16" t="str">
        <f t="shared" si="61"/>
        <v/>
      </c>
      <c r="AB87" s="16" t="str">
        <f t="shared" si="62"/>
        <v/>
      </c>
      <c r="AC87" s="34" t="str">
        <f t="shared" si="63"/>
        <v/>
      </c>
      <c r="AD87" s="16" t="str">
        <f t="shared" si="64"/>
        <v/>
      </c>
      <c r="AE87" s="16" t="str">
        <f t="shared" si="65"/>
        <v/>
      </c>
      <c r="AF87" s="16" t="str">
        <f t="shared" si="66"/>
        <v/>
      </c>
      <c r="AG87" s="34" t="str">
        <f t="shared" si="67"/>
        <v/>
      </c>
      <c r="AH87" s="16" t="str">
        <f t="shared" si="68"/>
        <v/>
      </c>
      <c r="AI87" s="16" t="str">
        <f t="shared" si="69"/>
        <v/>
      </c>
      <c r="AJ87" s="16" t="str">
        <f t="shared" si="70"/>
        <v/>
      </c>
      <c r="AK87" s="34" t="str">
        <f t="shared" si="71"/>
        <v/>
      </c>
      <c r="AL87" s="34"/>
      <c r="AM87" s="34"/>
      <c r="AN87" s="93"/>
      <c r="AO87" s="94"/>
      <c r="AP87" s="34"/>
      <c r="AQ87" s="34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</row>
    <row r="88" spans="1:56" x14ac:dyDescent="0.2">
      <c r="A88" s="3">
        <v>80</v>
      </c>
      <c r="B88" s="19"/>
      <c r="C88" s="16" t="str">
        <f t="shared" si="42"/>
        <v/>
      </c>
      <c r="D88" s="16" t="str">
        <f t="shared" si="43"/>
        <v/>
      </c>
      <c r="E88" s="20" t="str">
        <f t="shared" si="44"/>
        <v/>
      </c>
      <c r="F88" s="20" t="str">
        <f t="shared" si="45"/>
        <v/>
      </c>
      <c r="G88" s="16" t="str">
        <f t="shared" si="47"/>
        <v/>
      </c>
      <c r="H88" s="17"/>
      <c r="I88" s="18"/>
      <c r="J88" s="36" t="str">
        <f t="shared" si="46"/>
        <v/>
      </c>
      <c r="K88" s="21">
        <f>COUNTIF(D$9:D88,D88)</f>
        <v>5</v>
      </c>
      <c r="L88" s="21">
        <f>COUNTIF(G$9:G88,G88)</f>
        <v>5</v>
      </c>
      <c r="M88" s="16">
        <f>SUMIF(G$9:G88,G88,A$9:A88)</f>
        <v>390</v>
      </c>
      <c r="N88" s="16" t="str">
        <f t="shared" si="48"/>
        <v/>
      </c>
      <c r="O88" s="16" t="str">
        <f t="shared" si="49"/>
        <v/>
      </c>
      <c r="P88" s="16" t="str">
        <f t="shared" si="50"/>
        <v/>
      </c>
      <c r="Q88" s="34" t="str">
        <f t="shared" si="51"/>
        <v/>
      </c>
      <c r="R88" s="16" t="str">
        <f t="shared" si="52"/>
        <v/>
      </c>
      <c r="S88" s="16" t="str">
        <f t="shared" si="53"/>
        <v/>
      </c>
      <c r="T88" s="16" t="str">
        <f t="shared" si="54"/>
        <v/>
      </c>
      <c r="U88" s="34" t="str">
        <f t="shared" si="55"/>
        <v/>
      </c>
      <c r="V88" s="16" t="str">
        <f t="shared" si="56"/>
        <v/>
      </c>
      <c r="W88" s="16" t="str">
        <f t="shared" si="57"/>
        <v/>
      </c>
      <c r="X88" s="16" t="str">
        <f t="shared" si="58"/>
        <v/>
      </c>
      <c r="Y88" s="34" t="str">
        <f t="shared" si="59"/>
        <v/>
      </c>
      <c r="Z88" s="16" t="str">
        <f t="shared" si="60"/>
        <v/>
      </c>
      <c r="AA88" s="16" t="str">
        <f t="shared" si="61"/>
        <v/>
      </c>
      <c r="AB88" s="16" t="str">
        <f t="shared" si="62"/>
        <v/>
      </c>
      <c r="AC88" s="34" t="str">
        <f t="shared" si="63"/>
        <v/>
      </c>
      <c r="AD88" s="16">
        <f t="shared" si="64"/>
        <v>390</v>
      </c>
      <c r="AE88" s="16" t="str">
        <f t="shared" si="65"/>
        <v/>
      </c>
      <c r="AF88" s="16" t="str">
        <f t="shared" si="66"/>
        <v/>
      </c>
      <c r="AG88" s="34" t="str">
        <f t="shared" si="67"/>
        <v/>
      </c>
      <c r="AH88" s="16" t="str">
        <f t="shared" si="68"/>
        <v/>
      </c>
      <c r="AI88" s="16" t="str">
        <f t="shared" si="69"/>
        <v/>
      </c>
      <c r="AJ88" s="16" t="str">
        <f t="shared" si="70"/>
        <v/>
      </c>
      <c r="AK88" s="34" t="str">
        <f t="shared" si="71"/>
        <v/>
      </c>
      <c r="AL88" s="34"/>
      <c r="AM88" s="34"/>
      <c r="AN88" s="93"/>
      <c r="AO88" s="94"/>
      <c r="AP88" s="34"/>
      <c r="AQ88" s="34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</row>
    <row r="89" spans="1:56" x14ac:dyDescent="0.2">
      <c r="A89" s="3">
        <v>81</v>
      </c>
      <c r="B89" s="19"/>
      <c r="C89" s="16" t="str">
        <f t="shared" si="42"/>
        <v/>
      </c>
      <c r="D89" s="16" t="str">
        <f t="shared" si="43"/>
        <v/>
      </c>
      <c r="E89" s="20" t="str">
        <f t="shared" si="44"/>
        <v/>
      </c>
      <c r="F89" s="20" t="str">
        <f t="shared" si="45"/>
        <v/>
      </c>
      <c r="G89" s="16" t="str">
        <f t="shared" si="47"/>
        <v/>
      </c>
      <c r="H89" s="17"/>
      <c r="I89" s="18"/>
      <c r="J89" s="36" t="str">
        <f t="shared" si="46"/>
        <v/>
      </c>
      <c r="K89" s="21">
        <f>COUNTIF(D$9:D89,D89)</f>
        <v>6</v>
      </c>
      <c r="L89" s="21">
        <f>COUNTIF(G$9:G89,G89)</f>
        <v>6</v>
      </c>
      <c r="M89" s="16">
        <f>SUMIF(G$9:G89,G89,A$9:A89)</f>
        <v>471</v>
      </c>
      <c r="N89" s="16" t="str">
        <f t="shared" si="48"/>
        <v/>
      </c>
      <c r="O89" s="16" t="str">
        <f t="shared" si="49"/>
        <v/>
      </c>
      <c r="P89" s="16" t="str">
        <f t="shared" si="50"/>
        <v/>
      </c>
      <c r="Q89" s="34" t="str">
        <f t="shared" si="51"/>
        <v/>
      </c>
      <c r="R89" s="16" t="str">
        <f t="shared" si="52"/>
        <v/>
      </c>
      <c r="S89" s="16" t="str">
        <f t="shared" si="53"/>
        <v/>
      </c>
      <c r="T89" s="16" t="str">
        <f t="shared" si="54"/>
        <v/>
      </c>
      <c r="U89" s="34" t="str">
        <f t="shared" si="55"/>
        <v/>
      </c>
      <c r="V89" s="16" t="str">
        <f t="shared" si="56"/>
        <v/>
      </c>
      <c r="W89" s="16" t="str">
        <f t="shared" si="57"/>
        <v/>
      </c>
      <c r="X89" s="16" t="str">
        <f t="shared" si="58"/>
        <v/>
      </c>
      <c r="Y89" s="34" t="str">
        <f t="shared" si="59"/>
        <v/>
      </c>
      <c r="Z89" s="16" t="str">
        <f t="shared" si="60"/>
        <v/>
      </c>
      <c r="AA89" s="16" t="str">
        <f t="shared" si="61"/>
        <v/>
      </c>
      <c r="AB89" s="16" t="str">
        <f t="shared" si="62"/>
        <v/>
      </c>
      <c r="AC89" s="34" t="str">
        <f t="shared" si="63"/>
        <v/>
      </c>
      <c r="AD89" s="16" t="str">
        <f t="shared" si="64"/>
        <v/>
      </c>
      <c r="AE89" s="16" t="str">
        <f t="shared" si="65"/>
        <v/>
      </c>
      <c r="AF89" s="16" t="str">
        <f t="shared" si="66"/>
        <v/>
      </c>
      <c r="AG89" s="34" t="str">
        <f t="shared" si="67"/>
        <v/>
      </c>
      <c r="AH89" s="16">
        <f t="shared" si="68"/>
        <v>471</v>
      </c>
      <c r="AI89" s="16" t="str">
        <f t="shared" si="69"/>
        <v/>
      </c>
      <c r="AJ89" s="16" t="str">
        <f t="shared" si="70"/>
        <v/>
      </c>
      <c r="AK89" s="34" t="str">
        <f t="shared" si="71"/>
        <v/>
      </c>
      <c r="AL89" s="34"/>
      <c r="AM89" s="34"/>
      <c r="AN89" s="93"/>
      <c r="AO89" s="94"/>
      <c r="AP89" s="34"/>
      <c r="AQ89" s="34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</row>
    <row r="90" spans="1:56" x14ac:dyDescent="0.2">
      <c r="A90" s="3">
        <v>82</v>
      </c>
      <c r="B90" s="19"/>
      <c r="C90" s="16" t="str">
        <f t="shared" si="42"/>
        <v/>
      </c>
      <c r="D90" s="16" t="str">
        <f t="shared" si="43"/>
        <v/>
      </c>
      <c r="E90" s="20" t="str">
        <f t="shared" si="44"/>
        <v/>
      </c>
      <c r="F90" s="20" t="str">
        <f t="shared" si="45"/>
        <v/>
      </c>
      <c r="G90" s="16" t="str">
        <f t="shared" si="47"/>
        <v/>
      </c>
      <c r="H90" s="17"/>
      <c r="I90" s="18"/>
      <c r="J90" s="36" t="str">
        <f t="shared" si="46"/>
        <v/>
      </c>
      <c r="K90" s="21">
        <f>COUNTIF(D$9:D90,D90)</f>
        <v>7</v>
      </c>
      <c r="L90" s="21">
        <f>COUNTIF(G$9:G90,G90)</f>
        <v>7</v>
      </c>
      <c r="M90" s="16">
        <f>SUMIF(G$9:G90,G90,A$9:A90)</f>
        <v>553</v>
      </c>
      <c r="N90" s="16" t="str">
        <f t="shared" si="48"/>
        <v/>
      </c>
      <c r="O90" s="16" t="str">
        <f t="shared" si="49"/>
        <v/>
      </c>
      <c r="P90" s="16" t="str">
        <f t="shared" si="50"/>
        <v/>
      </c>
      <c r="Q90" s="34" t="str">
        <f t="shared" si="51"/>
        <v/>
      </c>
      <c r="R90" s="16" t="str">
        <f t="shared" si="52"/>
        <v/>
      </c>
      <c r="S90" s="16" t="str">
        <f t="shared" si="53"/>
        <v/>
      </c>
      <c r="T90" s="16" t="str">
        <f t="shared" si="54"/>
        <v/>
      </c>
      <c r="U90" s="34" t="str">
        <f t="shared" si="55"/>
        <v/>
      </c>
      <c r="V90" s="16" t="str">
        <f t="shared" si="56"/>
        <v/>
      </c>
      <c r="W90" s="16" t="str">
        <f t="shared" si="57"/>
        <v/>
      </c>
      <c r="X90" s="16" t="str">
        <f t="shared" si="58"/>
        <v/>
      </c>
      <c r="Y90" s="34" t="str">
        <f t="shared" si="59"/>
        <v/>
      </c>
      <c r="Z90" s="16" t="str">
        <f t="shared" si="60"/>
        <v/>
      </c>
      <c r="AA90" s="16" t="str">
        <f t="shared" si="61"/>
        <v/>
      </c>
      <c r="AB90" s="16" t="str">
        <f t="shared" si="62"/>
        <v/>
      </c>
      <c r="AC90" s="34" t="str">
        <f t="shared" si="63"/>
        <v/>
      </c>
      <c r="AD90" s="16" t="str">
        <f t="shared" si="64"/>
        <v/>
      </c>
      <c r="AE90" s="16" t="str">
        <f t="shared" si="65"/>
        <v/>
      </c>
      <c r="AF90" s="16" t="str">
        <f t="shared" si="66"/>
        <v/>
      </c>
      <c r="AG90" s="34" t="str">
        <f t="shared" si="67"/>
        <v/>
      </c>
      <c r="AH90" s="16" t="str">
        <f t="shared" si="68"/>
        <v/>
      </c>
      <c r="AI90" s="16" t="str">
        <f t="shared" si="69"/>
        <v/>
      </c>
      <c r="AJ90" s="16" t="str">
        <f t="shared" si="70"/>
        <v/>
      </c>
      <c r="AK90" s="34" t="str">
        <f t="shared" si="71"/>
        <v/>
      </c>
      <c r="AL90" s="34"/>
      <c r="AM90" s="34"/>
      <c r="AN90" s="34"/>
      <c r="AO90" s="34"/>
      <c r="AP90" s="34"/>
      <c r="AQ90" s="34"/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</row>
    <row r="91" spans="1:56" x14ac:dyDescent="0.2">
      <c r="A91" s="3">
        <v>83</v>
      </c>
      <c r="B91" s="19"/>
      <c r="C91" s="16" t="str">
        <f t="shared" si="42"/>
        <v/>
      </c>
      <c r="D91" s="16" t="str">
        <f t="shared" si="43"/>
        <v/>
      </c>
      <c r="E91" s="20" t="str">
        <f t="shared" si="44"/>
        <v/>
      </c>
      <c r="F91" s="20" t="str">
        <f t="shared" si="45"/>
        <v/>
      </c>
      <c r="G91" s="16" t="str">
        <f t="shared" si="47"/>
        <v/>
      </c>
      <c r="H91" s="17"/>
      <c r="I91" s="18"/>
      <c r="J91" s="36" t="str">
        <f t="shared" si="46"/>
        <v/>
      </c>
      <c r="K91" s="21">
        <f>COUNTIF(D$9:D91,D91)</f>
        <v>8</v>
      </c>
      <c r="L91" s="21">
        <f>COUNTIF(G$9:G91,G91)</f>
        <v>8</v>
      </c>
      <c r="M91" s="16">
        <f>SUMIF(G$9:G91,G91,A$9:A91)</f>
        <v>636</v>
      </c>
      <c r="N91" s="16" t="str">
        <f t="shared" si="48"/>
        <v/>
      </c>
      <c r="O91" s="16" t="str">
        <f t="shared" si="49"/>
        <v/>
      </c>
      <c r="P91" s="16" t="str">
        <f t="shared" si="50"/>
        <v/>
      </c>
      <c r="Q91" s="34" t="str">
        <f t="shared" si="51"/>
        <v/>
      </c>
      <c r="R91" s="16" t="str">
        <f t="shared" si="52"/>
        <v/>
      </c>
      <c r="S91" s="16" t="str">
        <f t="shared" si="53"/>
        <v/>
      </c>
      <c r="T91" s="16" t="str">
        <f t="shared" si="54"/>
        <v/>
      </c>
      <c r="U91" s="34" t="str">
        <f t="shared" si="55"/>
        <v/>
      </c>
      <c r="V91" s="16" t="str">
        <f t="shared" si="56"/>
        <v/>
      </c>
      <c r="W91" s="16" t="str">
        <f t="shared" si="57"/>
        <v/>
      </c>
      <c r="X91" s="16" t="str">
        <f t="shared" si="58"/>
        <v/>
      </c>
      <c r="Y91" s="34" t="str">
        <f t="shared" si="59"/>
        <v/>
      </c>
      <c r="Z91" s="16" t="str">
        <f t="shared" si="60"/>
        <v/>
      </c>
      <c r="AA91" s="16" t="str">
        <f t="shared" si="61"/>
        <v/>
      </c>
      <c r="AB91" s="16" t="str">
        <f t="shared" si="62"/>
        <v/>
      </c>
      <c r="AC91" s="34" t="str">
        <f t="shared" si="63"/>
        <v/>
      </c>
      <c r="AD91" s="16" t="str">
        <f t="shared" si="64"/>
        <v/>
      </c>
      <c r="AE91" s="16" t="str">
        <f t="shared" si="65"/>
        <v/>
      </c>
      <c r="AF91" s="16" t="str">
        <f t="shared" si="66"/>
        <v/>
      </c>
      <c r="AG91" s="34" t="str">
        <f t="shared" si="67"/>
        <v/>
      </c>
      <c r="AH91" s="16" t="str">
        <f t="shared" si="68"/>
        <v/>
      </c>
      <c r="AI91" s="16" t="str">
        <f t="shared" si="69"/>
        <v/>
      </c>
      <c r="AJ91" s="16" t="str">
        <f t="shared" si="70"/>
        <v/>
      </c>
      <c r="AK91" s="34" t="str">
        <f t="shared" si="71"/>
        <v/>
      </c>
      <c r="AL91" s="34"/>
      <c r="AM91" s="34"/>
      <c r="AN91" s="34"/>
      <c r="AO91" s="34"/>
      <c r="AP91" s="34"/>
      <c r="AQ91" s="34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</row>
    <row r="92" spans="1:56" x14ac:dyDescent="0.2">
      <c r="A92" s="3">
        <v>84</v>
      </c>
      <c r="B92" s="19"/>
      <c r="C92" s="16" t="str">
        <f t="shared" si="42"/>
        <v/>
      </c>
      <c r="D92" s="16" t="str">
        <f t="shared" si="43"/>
        <v/>
      </c>
      <c r="E92" s="20" t="str">
        <f t="shared" si="44"/>
        <v/>
      </c>
      <c r="F92" s="20" t="str">
        <f t="shared" si="45"/>
        <v/>
      </c>
      <c r="G92" s="16" t="str">
        <f t="shared" si="47"/>
        <v/>
      </c>
      <c r="H92" s="17"/>
      <c r="I92" s="18"/>
      <c r="J92" s="36" t="str">
        <f t="shared" si="46"/>
        <v/>
      </c>
      <c r="K92" s="21">
        <f>COUNTIF(D$9:D92,D92)</f>
        <v>9</v>
      </c>
      <c r="L92" s="21">
        <f>COUNTIF(G$9:G92,G92)</f>
        <v>9</v>
      </c>
      <c r="M92" s="16">
        <f>SUMIF(G$9:G92,G92,A$9:A92)</f>
        <v>720</v>
      </c>
      <c r="N92" s="16" t="str">
        <f t="shared" si="48"/>
        <v/>
      </c>
      <c r="O92" s="16" t="str">
        <f t="shared" si="49"/>
        <v/>
      </c>
      <c r="P92" s="16" t="str">
        <f t="shared" si="50"/>
        <v/>
      </c>
      <c r="Q92" s="34" t="str">
        <f t="shared" si="51"/>
        <v/>
      </c>
      <c r="R92" s="16" t="str">
        <f t="shared" si="52"/>
        <v/>
      </c>
      <c r="S92" s="16" t="str">
        <f t="shared" si="53"/>
        <v/>
      </c>
      <c r="T92" s="16" t="str">
        <f t="shared" si="54"/>
        <v/>
      </c>
      <c r="U92" s="34" t="str">
        <f t="shared" si="55"/>
        <v/>
      </c>
      <c r="V92" s="16" t="str">
        <f t="shared" si="56"/>
        <v/>
      </c>
      <c r="W92" s="16" t="str">
        <f t="shared" si="57"/>
        <v/>
      </c>
      <c r="X92" s="16" t="str">
        <f t="shared" si="58"/>
        <v/>
      </c>
      <c r="Y92" s="34" t="str">
        <f t="shared" si="59"/>
        <v/>
      </c>
      <c r="Z92" s="16" t="str">
        <f t="shared" si="60"/>
        <v/>
      </c>
      <c r="AA92" s="16" t="str">
        <f t="shared" si="61"/>
        <v/>
      </c>
      <c r="AB92" s="16" t="str">
        <f t="shared" si="62"/>
        <v/>
      </c>
      <c r="AC92" s="34" t="str">
        <f t="shared" si="63"/>
        <v/>
      </c>
      <c r="AD92" s="16" t="str">
        <f t="shared" si="64"/>
        <v/>
      </c>
      <c r="AE92" s="16" t="str">
        <f t="shared" si="65"/>
        <v/>
      </c>
      <c r="AF92" s="16" t="str">
        <f t="shared" si="66"/>
        <v/>
      </c>
      <c r="AG92" s="34" t="str">
        <f t="shared" si="67"/>
        <v/>
      </c>
      <c r="AH92" s="16" t="str">
        <f t="shared" si="68"/>
        <v/>
      </c>
      <c r="AI92" s="16" t="str">
        <f t="shared" si="69"/>
        <v/>
      </c>
      <c r="AJ92" s="16" t="str">
        <f t="shared" si="70"/>
        <v/>
      </c>
      <c r="AK92" s="34" t="str">
        <f t="shared" si="71"/>
        <v/>
      </c>
      <c r="AL92" s="34"/>
      <c r="AM92" s="34"/>
      <c r="AN92" s="34"/>
      <c r="AO92" s="34"/>
      <c r="AP92" s="34"/>
      <c r="AQ92" s="34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</row>
    <row r="93" spans="1:56" x14ac:dyDescent="0.2">
      <c r="A93" s="3">
        <v>85</v>
      </c>
      <c r="B93" s="19"/>
      <c r="C93" s="16" t="str">
        <f t="shared" si="42"/>
        <v/>
      </c>
      <c r="D93" s="16" t="str">
        <f t="shared" si="43"/>
        <v/>
      </c>
      <c r="E93" s="20" t="str">
        <f t="shared" si="44"/>
        <v/>
      </c>
      <c r="F93" s="20" t="str">
        <f t="shared" si="45"/>
        <v/>
      </c>
      <c r="G93" s="16" t="str">
        <f t="shared" si="47"/>
        <v/>
      </c>
      <c r="H93" s="17"/>
      <c r="I93" s="18"/>
      <c r="J93" s="36" t="str">
        <f t="shared" si="46"/>
        <v/>
      </c>
      <c r="K93" s="21">
        <f>COUNTIF(D$9:D93,D93)</f>
        <v>10</v>
      </c>
      <c r="L93" s="21">
        <f>COUNTIF(G$9:G93,G93)</f>
        <v>10</v>
      </c>
      <c r="M93" s="16">
        <f>SUMIF(G$9:G93,G93,A$9:A93)</f>
        <v>805</v>
      </c>
      <c r="N93" s="16" t="str">
        <f t="shared" si="48"/>
        <v/>
      </c>
      <c r="O93" s="16" t="str">
        <f t="shared" si="49"/>
        <v/>
      </c>
      <c r="P93" s="16" t="str">
        <f t="shared" si="50"/>
        <v/>
      </c>
      <c r="Q93" s="34" t="str">
        <f t="shared" si="51"/>
        <v/>
      </c>
      <c r="R93" s="16" t="str">
        <f t="shared" si="52"/>
        <v/>
      </c>
      <c r="S93" s="16" t="str">
        <f t="shared" si="53"/>
        <v/>
      </c>
      <c r="T93" s="16" t="str">
        <f t="shared" si="54"/>
        <v/>
      </c>
      <c r="U93" s="34" t="str">
        <f t="shared" si="55"/>
        <v/>
      </c>
      <c r="V93" s="16" t="str">
        <f t="shared" si="56"/>
        <v/>
      </c>
      <c r="W93" s="16" t="str">
        <f t="shared" si="57"/>
        <v/>
      </c>
      <c r="X93" s="16" t="str">
        <f t="shared" si="58"/>
        <v/>
      </c>
      <c r="Y93" s="34" t="str">
        <f t="shared" si="59"/>
        <v/>
      </c>
      <c r="Z93" s="16" t="str">
        <f t="shared" si="60"/>
        <v/>
      </c>
      <c r="AA93" s="16" t="str">
        <f t="shared" si="61"/>
        <v/>
      </c>
      <c r="AB93" s="16" t="str">
        <f t="shared" si="62"/>
        <v/>
      </c>
      <c r="AC93" s="34" t="str">
        <f t="shared" si="63"/>
        <v/>
      </c>
      <c r="AD93" s="16" t="str">
        <f t="shared" si="64"/>
        <v/>
      </c>
      <c r="AE93" s="16" t="str">
        <f t="shared" si="65"/>
        <v/>
      </c>
      <c r="AF93" s="16" t="str">
        <f t="shared" si="66"/>
        <v/>
      </c>
      <c r="AG93" s="34" t="str">
        <f t="shared" si="67"/>
        <v/>
      </c>
      <c r="AH93" s="16" t="str">
        <f t="shared" si="68"/>
        <v/>
      </c>
      <c r="AI93" s="16" t="str">
        <f t="shared" si="69"/>
        <v/>
      </c>
      <c r="AJ93" s="16" t="str">
        <f t="shared" si="70"/>
        <v/>
      </c>
      <c r="AK93" s="34" t="str">
        <f t="shared" si="71"/>
        <v/>
      </c>
      <c r="AL93" s="34"/>
      <c r="AM93" s="34"/>
      <c r="AN93" s="34"/>
      <c r="AO93" s="34"/>
      <c r="AP93" s="34"/>
      <c r="AQ93" s="34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</row>
    <row r="94" spans="1:56" x14ac:dyDescent="0.2">
      <c r="A94" s="3">
        <v>86</v>
      </c>
      <c r="B94" s="19"/>
      <c r="C94" s="16" t="str">
        <f t="shared" si="42"/>
        <v/>
      </c>
      <c r="D94" s="16" t="str">
        <f t="shared" si="43"/>
        <v/>
      </c>
      <c r="E94" s="20" t="str">
        <f t="shared" si="44"/>
        <v/>
      </c>
      <c r="F94" s="20" t="str">
        <f t="shared" si="45"/>
        <v/>
      </c>
      <c r="G94" s="16" t="str">
        <f t="shared" si="47"/>
        <v/>
      </c>
      <c r="H94" s="17"/>
      <c r="I94" s="18"/>
      <c r="J94" s="36" t="str">
        <f t="shared" si="46"/>
        <v/>
      </c>
      <c r="K94" s="21">
        <f>COUNTIF(D$9:D94,D94)</f>
        <v>11</v>
      </c>
      <c r="L94" s="21">
        <f>COUNTIF(G$9:G94,G94)</f>
        <v>11</v>
      </c>
      <c r="M94" s="16">
        <f>SUMIF(G$9:G94,G94,A$9:A94)</f>
        <v>891</v>
      </c>
      <c r="N94" s="16" t="str">
        <f t="shared" si="48"/>
        <v/>
      </c>
      <c r="O94" s="16" t="str">
        <f t="shared" si="49"/>
        <v/>
      </c>
      <c r="P94" s="16" t="str">
        <f t="shared" si="50"/>
        <v/>
      </c>
      <c r="Q94" s="34" t="str">
        <f t="shared" si="51"/>
        <v/>
      </c>
      <c r="R94" s="16" t="str">
        <f t="shared" si="52"/>
        <v/>
      </c>
      <c r="S94" s="16" t="str">
        <f t="shared" si="53"/>
        <v/>
      </c>
      <c r="T94" s="16" t="str">
        <f t="shared" si="54"/>
        <v/>
      </c>
      <c r="U94" s="34" t="str">
        <f t="shared" si="55"/>
        <v/>
      </c>
      <c r="V94" s="16" t="str">
        <f t="shared" si="56"/>
        <v/>
      </c>
      <c r="W94" s="16" t="str">
        <f t="shared" si="57"/>
        <v/>
      </c>
      <c r="X94" s="16" t="str">
        <f t="shared" si="58"/>
        <v/>
      </c>
      <c r="Y94" s="34" t="str">
        <f t="shared" si="59"/>
        <v/>
      </c>
      <c r="Z94" s="16" t="str">
        <f t="shared" si="60"/>
        <v/>
      </c>
      <c r="AA94" s="16" t="str">
        <f t="shared" si="61"/>
        <v/>
      </c>
      <c r="AB94" s="16" t="str">
        <f t="shared" si="62"/>
        <v/>
      </c>
      <c r="AC94" s="34" t="str">
        <f t="shared" si="63"/>
        <v/>
      </c>
      <c r="AD94" s="16" t="str">
        <f t="shared" si="64"/>
        <v/>
      </c>
      <c r="AE94" s="16" t="str">
        <f t="shared" si="65"/>
        <v/>
      </c>
      <c r="AF94" s="16" t="str">
        <f t="shared" si="66"/>
        <v/>
      </c>
      <c r="AG94" s="34" t="str">
        <f t="shared" si="67"/>
        <v/>
      </c>
      <c r="AH94" s="16" t="str">
        <f t="shared" si="68"/>
        <v/>
      </c>
      <c r="AI94" s="16" t="str">
        <f t="shared" si="69"/>
        <v/>
      </c>
      <c r="AJ94" s="16" t="str">
        <f t="shared" si="70"/>
        <v/>
      </c>
      <c r="AK94" s="34" t="str">
        <f t="shared" si="71"/>
        <v/>
      </c>
      <c r="AL94" s="34"/>
      <c r="AM94" s="34"/>
      <c r="AN94" s="34"/>
      <c r="AO94" s="34"/>
      <c r="AP94" s="34"/>
      <c r="AQ94" s="34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</row>
    <row r="95" spans="1:56" x14ac:dyDescent="0.2">
      <c r="A95" s="3">
        <v>87</v>
      </c>
      <c r="B95" s="19"/>
      <c r="C95" s="16" t="str">
        <f t="shared" si="42"/>
        <v/>
      </c>
      <c r="D95" s="16" t="str">
        <f t="shared" si="43"/>
        <v/>
      </c>
      <c r="E95" s="20" t="str">
        <f t="shared" si="44"/>
        <v/>
      </c>
      <c r="F95" s="20" t="str">
        <f t="shared" si="45"/>
        <v/>
      </c>
      <c r="G95" s="16" t="str">
        <f t="shared" si="47"/>
        <v/>
      </c>
      <c r="H95" s="17"/>
      <c r="I95" s="18"/>
      <c r="J95" s="36" t="str">
        <f t="shared" si="46"/>
        <v/>
      </c>
      <c r="K95" s="21">
        <f>COUNTIF(D$9:D95,D95)</f>
        <v>12</v>
      </c>
      <c r="L95" s="21">
        <f>COUNTIF(G$9:G95,G95)</f>
        <v>12</v>
      </c>
      <c r="M95" s="16">
        <f>SUMIF(G$9:G95,G95,A$9:A95)</f>
        <v>978</v>
      </c>
      <c r="N95" s="16" t="str">
        <f t="shared" si="48"/>
        <v/>
      </c>
      <c r="O95" s="16" t="str">
        <f t="shared" si="49"/>
        <v/>
      </c>
      <c r="P95" s="16" t="str">
        <f t="shared" si="50"/>
        <v/>
      </c>
      <c r="Q95" s="34" t="str">
        <f t="shared" si="51"/>
        <v/>
      </c>
      <c r="R95" s="16" t="str">
        <f t="shared" si="52"/>
        <v/>
      </c>
      <c r="S95" s="16" t="str">
        <f t="shared" si="53"/>
        <v/>
      </c>
      <c r="T95" s="16" t="str">
        <f t="shared" si="54"/>
        <v/>
      </c>
      <c r="U95" s="34" t="str">
        <f t="shared" si="55"/>
        <v/>
      </c>
      <c r="V95" s="16" t="str">
        <f t="shared" si="56"/>
        <v/>
      </c>
      <c r="W95" s="16" t="str">
        <f t="shared" si="57"/>
        <v/>
      </c>
      <c r="X95" s="16" t="str">
        <f t="shared" si="58"/>
        <v/>
      </c>
      <c r="Y95" s="34" t="str">
        <f t="shared" si="59"/>
        <v/>
      </c>
      <c r="Z95" s="16" t="str">
        <f t="shared" si="60"/>
        <v/>
      </c>
      <c r="AA95" s="16" t="str">
        <f t="shared" si="61"/>
        <v/>
      </c>
      <c r="AB95" s="16" t="str">
        <f t="shared" si="62"/>
        <v/>
      </c>
      <c r="AC95" s="34" t="str">
        <f t="shared" si="63"/>
        <v/>
      </c>
      <c r="AD95" s="16" t="str">
        <f t="shared" si="64"/>
        <v/>
      </c>
      <c r="AE95" s="16" t="str">
        <f t="shared" si="65"/>
        <v/>
      </c>
      <c r="AF95" s="16" t="str">
        <f t="shared" si="66"/>
        <v/>
      </c>
      <c r="AG95" s="34" t="str">
        <f t="shared" si="67"/>
        <v/>
      </c>
      <c r="AH95" s="16" t="str">
        <f t="shared" si="68"/>
        <v/>
      </c>
      <c r="AI95" s="16" t="str">
        <f t="shared" si="69"/>
        <v/>
      </c>
      <c r="AJ95" s="16" t="str">
        <f t="shared" si="70"/>
        <v/>
      </c>
      <c r="AK95" s="34" t="str">
        <f t="shared" si="71"/>
        <v/>
      </c>
      <c r="AL95" s="34"/>
      <c r="AM95" s="34"/>
      <c r="AN95" s="34"/>
      <c r="AO95" s="34"/>
      <c r="AP95" s="34"/>
      <c r="AQ95" s="34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</row>
    <row r="96" spans="1:56" x14ac:dyDescent="0.2">
      <c r="A96" s="3">
        <v>88</v>
      </c>
      <c r="B96" s="19"/>
      <c r="C96" s="16" t="str">
        <f t="shared" si="42"/>
        <v/>
      </c>
      <c r="D96" s="16" t="str">
        <f t="shared" si="43"/>
        <v/>
      </c>
      <c r="E96" s="20" t="str">
        <f t="shared" si="44"/>
        <v/>
      </c>
      <c r="F96" s="20" t="str">
        <f t="shared" si="45"/>
        <v/>
      </c>
      <c r="G96" s="16" t="str">
        <f t="shared" si="47"/>
        <v/>
      </c>
      <c r="H96" s="17"/>
      <c r="I96" s="18"/>
      <c r="J96" s="36" t="str">
        <f t="shared" si="46"/>
        <v/>
      </c>
      <c r="K96" s="21">
        <f>COUNTIF(D$9:D96,D96)</f>
        <v>13</v>
      </c>
      <c r="L96" s="21">
        <f>COUNTIF(G$9:G96,G96)</f>
        <v>13</v>
      </c>
      <c r="M96" s="16">
        <f>SUMIF(G$9:G96,G96,A$9:A96)</f>
        <v>1066</v>
      </c>
      <c r="N96" s="16" t="str">
        <f t="shared" si="48"/>
        <v/>
      </c>
      <c r="O96" s="16" t="str">
        <f t="shared" si="49"/>
        <v/>
      </c>
      <c r="P96" s="16" t="str">
        <f t="shared" si="50"/>
        <v/>
      </c>
      <c r="Q96" s="34" t="str">
        <f t="shared" si="51"/>
        <v/>
      </c>
      <c r="R96" s="16" t="str">
        <f t="shared" si="52"/>
        <v/>
      </c>
      <c r="S96" s="16" t="str">
        <f t="shared" si="53"/>
        <v/>
      </c>
      <c r="T96" s="16" t="str">
        <f t="shared" si="54"/>
        <v/>
      </c>
      <c r="U96" s="34" t="str">
        <f t="shared" si="55"/>
        <v/>
      </c>
      <c r="V96" s="16" t="str">
        <f t="shared" si="56"/>
        <v/>
      </c>
      <c r="W96" s="16" t="str">
        <f t="shared" si="57"/>
        <v/>
      </c>
      <c r="X96" s="16" t="str">
        <f t="shared" si="58"/>
        <v/>
      </c>
      <c r="Y96" s="34" t="str">
        <f t="shared" si="59"/>
        <v/>
      </c>
      <c r="Z96" s="16" t="str">
        <f t="shared" si="60"/>
        <v/>
      </c>
      <c r="AA96" s="16" t="str">
        <f t="shared" si="61"/>
        <v/>
      </c>
      <c r="AB96" s="16" t="str">
        <f t="shared" si="62"/>
        <v/>
      </c>
      <c r="AC96" s="34" t="str">
        <f t="shared" si="63"/>
        <v/>
      </c>
      <c r="AD96" s="16" t="str">
        <f t="shared" si="64"/>
        <v/>
      </c>
      <c r="AE96" s="16" t="str">
        <f t="shared" si="65"/>
        <v/>
      </c>
      <c r="AF96" s="16" t="str">
        <f t="shared" si="66"/>
        <v/>
      </c>
      <c r="AG96" s="34" t="str">
        <f t="shared" si="67"/>
        <v/>
      </c>
      <c r="AH96" s="16" t="str">
        <f t="shared" si="68"/>
        <v/>
      </c>
      <c r="AI96" s="16" t="str">
        <f t="shared" si="69"/>
        <v/>
      </c>
      <c r="AJ96" s="16" t="str">
        <f t="shared" si="70"/>
        <v/>
      </c>
      <c r="AK96" s="34" t="str">
        <f t="shared" si="71"/>
        <v/>
      </c>
      <c r="AL96" s="34"/>
      <c r="AM96" s="34"/>
      <c r="AN96" s="34"/>
      <c r="AO96" s="34"/>
      <c r="AP96" s="34"/>
      <c r="AQ96" s="34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</row>
    <row r="97" spans="1:56" x14ac:dyDescent="0.2">
      <c r="A97" s="3">
        <v>89</v>
      </c>
      <c r="B97" s="19"/>
      <c r="C97" s="16" t="str">
        <f t="shared" si="42"/>
        <v/>
      </c>
      <c r="D97" s="16" t="str">
        <f t="shared" si="43"/>
        <v/>
      </c>
      <c r="E97" s="20" t="str">
        <f t="shared" si="44"/>
        <v/>
      </c>
      <c r="F97" s="20" t="str">
        <f t="shared" si="45"/>
        <v/>
      </c>
      <c r="G97" s="16" t="str">
        <f t="shared" si="47"/>
        <v/>
      </c>
      <c r="H97" s="17"/>
      <c r="I97" s="18"/>
      <c r="J97" s="36" t="str">
        <f t="shared" si="46"/>
        <v/>
      </c>
      <c r="K97" s="21">
        <f>COUNTIF(D$9:D97,D97)</f>
        <v>14</v>
      </c>
      <c r="L97" s="21">
        <f>COUNTIF(G$9:G97,G97)</f>
        <v>14</v>
      </c>
      <c r="M97" s="16">
        <f>SUMIF(G$9:G97,G97,A$9:A97)</f>
        <v>1155</v>
      </c>
      <c r="N97" s="16" t="str">
        <f t="shared" si="48"/>
        <v/>
      </c>
      <c r="O97" s="16" t="str">
        <f t="shared" si="49"/>
        <v/>
      </c>
      <c r="P97" s="16" t="str">
        <f t="shared" si="50"/>
        <v/>
      </c>
      <c r="Q97" s="34" t="str">
        <f t="shared" si="51"/>
        <v/>
      </c>
      <c r="R97" s="16" t="str">
        <f t="shared" si="52"/>
        <v/>
      </c>
      <c r="S97" s="16" t="str">
        <f t="shared" si="53"/>
        <v/>
      </c>
      <c r="T97" s="16" t="str">
        <f t="shared" si="54"/>
        <v/>
      </c>
      <c r="U97" s="34" t="str">
        <f t="shared" si="55"/>
        <v/>
      </c>
      <c r="V97" s="16" t="str">
        <f t="shared" si="56"/>
        <v/>
      </c>
      <c r="W97" s="16" t="str">
        <f t="shared" si="57"/>
        <v/>
      </c>
      <c r="X97" s="16" t="str">
        <f t="shared" si="58"/>
        <v/>
      </c>
      <c r="Y97" s="34" t="str">
        <f t="shared" si="59"/>
        <v/>
      </c>
      <c r="Z97" s="16" t="str">
        <f t="shared" si="60"/>
        <v/>
      </c>
      <c r="AA97" s="16" t="str">
        <f t="shared" si="61"/>
        <v/>
      </c>
      <c r="AB97" s="16" t="str">
        <f t="shared" si="62"/>
        <v/>
      </c>
      <c r="AC97" s="34" t="str">
        <f t="shared" si="63"/>
        <v/>
      </c>
      <c r="AD97" s="16" t="str">
        <f t="shared" si="64"/>
        <v/>
      </c>
      <c r="AE97" s="16" t="str">
        <f t="shared" si="65"/>
        <v/>
      </c>
      <c r="AF97" s="16" t="str">
        <f t="shared" si="66"/>
        <v/>
      </c>
      <c r="AG97" s="34" t="str">
        <f t="shared" si="67"/>
        <v/>
      </c>
      <c r="AH97" s="16" t="str">
        <f t="shared" si="68"/>
        <v/>
      </c>
      <c r="AI97" s="16" t="str">
        <f t="shared" si="69"/>
        <v/>
      </c>
      <c r="AJ97" s="16" t="str">
        <f t="shared" si="70"/>
        <v/>
      </c>
      <c r="AK97" s="34" t="str">
        <f t="shared" si="71"/>
        <v/>
      </c>
      <c r="AL97" s="34"/>
      <c r="AM97" s="34"/>
      <c r="AN97" s="34"/>
      <c r="AO97" s="34"/>
      <c r="AP97" s="34"/>
      <c r="AQ97" s="34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</row>
    <row r="98" spans="1:56" x14ac:dyDescent="0.2">
      <c r="A98" s="3">
        <v>90</v>
      </c>
      <c r="B98" s="19"/>
      <c r="C98" s="16" t="str">
        <f t="shared" si="42"/>
        <v/>
      </c>
      <c r="D98" s="16" t="str">
        <f t="shared" si="43"/>
        <v/>
      </c>
      <c r="E98" s="20" t="str">
        <f t="shared" si="44"/>
        <v/>
      </c>
      <c r="F98" s="20" t="str">
        <f t="shared" si="45"/>
        <v/>
      </c>
      <c r="G98" s="16" t="str">
        <f t="shared" si="47"/>
        <v/>
      </c>
      <c r="H98" s="17"/>
      <c r="I98" s="18"/>
      <c r="J98" s="36" t="str">
        <f t="shared" si="46"/>
        <v/>
      </c>
      <c r="K98" s="21">
        <f>COUNTIF(D$9:D98,D98)</f>
        <v>15</v>
      </c>
      <c r="L98" s="21">
        <f>COUNTIF(G$9:G98,G98)</f>
        <v>15</v>
      </c>
      <c r="M98" s="16">
        <f>SUMIF(G$9:G98,G98,A$9:A98)</f>
        <v>1245</v>
      </c>
      <c r="N98" s="16" t="str">
        <f t="shared" si="48"/>
        <v/>
      </c>
      <c r="O98" s="16" t="str">
        <f t="shared" si="49"/>
        <v/>
      </c>
      <c r="P98" s="16" t="str">
        <f t="shared" si="50"/>
        <v/>
      </c>
      <c r="Q98" s="34" t="str">
        <f t="shared" si="51"/>
        <v/>
      </c>
      <c r="R98" s="16" t="str">
        <f t="shared" si="52"/>
        <v/>
      </c>
      <c r="S98" s="16" t="str">
        <f t="shared" si="53"/>
        <v/>
      </c>
      <c r="T98" s="16" t="str">
        <f t="shared" si="54"/>
        <v/>
      </c>
      <c r="U98" s="34" t="str">
        <f t="shared" si="55"/>
        <v/>
      </c>
      <c r="V98" s="16" t="str">
        <f t="shared" si="56"/>
        <v/>
      </c>
      <c r="W98" s="16" t="str">
        <f t="shared" si="57"/>
        <v/>
      </c>
      <c r="X98" s="16" t="str">
        <f t="shared" si="58"/>
        <v/>
      </c>
      <c r="Y98" s="34" t="str">
        <f t="shared" si="59"/>
        <v/>
      </c>
      <c r="Z98" s="16" t="str">
        <f t="shared" si="60"/>
        <v/>
      </c>
      <c r="AA98" s="16" t="str">
        <f t="shared" si="61"/>
        <v/>
      </c>
      <c r="AB98" s="16" t="str">
        <f t="shared" si="62"/>
        <v/>
      </c>
      <c r="AC98" s="34" t="str">
        <f t="shared" si="63"/>
        <v/>
      </c>
      <c r="AD98" s="16" t="str">
        <f t="shared" si="64"/>
        <v/>
      </c>
      <c r="AE98" s="16" t="str">
        <f t="shared" si="65"/>
        <v/>
      </c>
      <c r="AF98" s="16" t="str">
        <f t="shared" si="66"/>
        <v/>
      </c>
      <c r="AG98" s="34" t="str">
        <f t="shared" si="67"/>
        <v/>
      </c>
      <c r="AH98" s="16" t="str">
        <f t="shared" si="68"/>
        <v/>
      </c>
      <c r="AI98" s="16" t="str">
        <f t="shared" si="69"/>
        <v/>
      </c>
      <c r="AJ98" s="16" t="str">
        <f t="shared" si="70"/>
        <v/>
      </c>
      <c r="AK98" s="34" t="str">
        <f t="shared" si="71"/>
        <v/>
      </c>
      <c r="AL98" s="34"/>
      <c r="AM98" s="34"/>
      <c r="AN98" s="34"/>
      <c r="AO98" s="34"/>
      <c r="AP98" s="34"/>
      <c r="AQ98" s="34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</row>
    <row r="99" spans="1:56" x14ac:dyDescent="0.2">
      <c r="A99" s="3">
        <v>91</v>
      </c>
      <c r="B99" s="19"/>
      <c r="C99" s="16" t="str">
        <f t="shared" si="42"/>
        <v/>
      </c>
      <c r="D99" s="16" t="str">
        <f t="shared" si="43"/>
        <v/>
      </c>
      <c r="E99" s="20" t="str">
        <f t="shared" si="44"/>
        <v/>
      </c>
      <c r="F99" s="20" t="str">
        <f t="shared" si="45"/>
        <v/>
      </c>
      <c r="G99" s="16" t="str">
        <f t="shared" si="47"/>
        <v/>
      </c>
      <c r="H99" s="17"/>
      <c r="I99" s="18"/>
      <c r="J99" s="36" t="str">
        <f t="shared" si="46"/>
        <v/>
      </c>
      <c r="K99" s="21">
        <f>COUNTIF(D$9:D99,D99)</f>
        <v>16</v>
      </c>
      <c r="L99" s="21">
        <f>COUNTIF(G$9:G99,G99)</f>
        <v>16</v>
      </c>
      <c r="M99" s="16">
        <f>SUMIF(G$9:G99,G99,A$9:A99)</f>
        <v>1336</v>
      </c>
      <c r="N99" s="16" t="str">
        <f t="shared" si="48"/>
        <v/>
      </c>
      <c r="O99" s="16" t="str">
        <f t="shared" si="49"/>
        <v/>
      </c>
      <c r="P99" s="16" t="str">
        <f t="shared" si="50"/>
        <v/>
      </c>
      <c r="Q99" s="34" t="str">
        <f t="shared" si="51"/>
        <v/>
      </c>
      <c r="R99" s="16" t="str">
        <f t="shared" si="52"/>
        <v/>
      </c>
      <c r="S99" s="16" t="str">
        <f t="shared" si="53"/>
        <v/>
      </c>
      <c r="T99" s="16" t="str">
        <f t="shared" si="54"/>
        <v/>
      </c>
      <c r="U99" s="34" t="str">
        <f t="shared" si="55"/>
        <v/>
      </c>
      <c r="V99" s="16" t="str">
        <f t="shared" si="56"/>
        <v/>
      </c>
      <c r="W99" s="16" t="str">
        <f t="shared" si="57"/>
        <v/>
      </c>
      <c r="X99" s="16" t="str">
        <f t="shared" si="58"/>
        <v/>
      </c>
      <c r="Y99" s="34" t="str">
        <f t="shared" si="59"/>
        <v/>
      </c>
      <c r="Z99" s="16" t="str">
        <f t="shared" si="60"/>
        <v/>
      </c>
      <c r="AA99" s="16" t="str">
        <f t="shared" si="61"/>
        <v/>
      </c>
      <c r="AB99" s="16" t="str">
        <f t="shared" si="62"/>
        <v/>
      </c>
      <c r="AC99" s="34" t="str">
        <f t="shared" si="63"/>
        <v/>
      </c>
      <c r="AD99" s="16" t="str">
        <f t="shared" si="64"/>
        <v/>
      </c>
      <c r="AE99" s="16" t="str">
        <f t="shared" si="65"/>
        <v/>
      </c>
      <c r="AF99" s="16" t="str">
        <f t="shared" si="66"/>
        <v/>
      </c>
      <c r="AG99" s="34" t="str">
        <f t="shared" si="67"/>
        <v/>
      </c>
      <c r="AH99" s="16" t="str">
        <f t="shared" si="68"/>
        <v/>
      </c>
      <c r="AI99" s="16" t="str">
        <f t="shared" si="69"/>
        <v/>
      </c>
      <c r="AJ99" s="16" t="str">
        <f t="shared" si="70"/>
        <v/>
      </c>
      <c r="AK99" s="34" t="str">
        <f t="shared" si="71"/>
        <v/>
      </c>
      <c r="AL99" s="34"/>
      <c r="AM99" s="34"/>
      <c r="AN99" s="34"/>
      <c r="AO99" s="34"/>
      <c r="AP99" s="34"/>
      <c r="AQ99" s="34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</row>
    <row r="100" spans="1:56" x14ac:dyDescent="0.2">
      <c r="A100" s="3">
        <v>92</v>
      </c>
      <c r="B100" s="19"/>
      <c r="C100" s="16" t="str">
        <f t="shared" si="42"/>
        <v/>
      </c>
      <c r="D100" s="16" t="str">
        <f t="shared" si="43"/>
        <v/>
      </c>
      <c r="E100" s="20" t="str">
        <f t="shared" si="44"/>
        <v/>
      </c>
      <c r="F100" s="20" t="str">
        <f t="shared" si="45"/>
        <v/>
      </c>
      <c r="G100" s="16" t="str">
        <f t="shared" si="47"/>
        <v/>
      </c>
      <c r="H100" s="17"/>
      <c r="I100" s="18"/>
      <c r="J100" s="36" t="str">
        <f t="shared" si="46"/>
        <v/>
      </c>
      <c r="K100" s="21">
        <f>COUNTIF(D$9:D100,D100)</f>
        <v>17</v>
      </c>
      <c r="L100" s="21">
        <f>COUNTIF(G$9:G100,G100)</f>
        <v>17</v>
      </c>
      <c r="M100" s="16">
        <f>SUMIF(G$9:G100,G100,A$9:A100)</f>
        <v>1428</v>
      </c>
      <c r="N100" s="16" t="str">
        <f t="shared" si="48"/>
        <v/>
      </c>
      <c r="O100" s="16" t="str">
        <f t="shared" si="49"/>
        <v/>
      </c>
      <c r="P100" s="16" t="str">
        <f t="shared" si="50"/>
        <v/>
      </c>
      <c r="Q100" s="34" t="str">
        <f t="shared" si="51"/>
        <v/>
      </c>
      <c r="R100" s="16" t="str">
        <f t="shared" si="52"/>
        <v/>
      </c>
      <c r="S100" s="16" t="str">
        <f t="shared" si="53"/>
        <v/>
      </c>
      <c r="T100" s="16" t="str">
        <f t="shared" si="54"/>
        <v/>
      </c>
      <c r="U100" s="34" t="str">
        <f t="shared" si="55"/>
        <v/>
      </c>
      <c r="V100" s="16" t="str">
        <f t="shared" si="56"/>
        <v/>
      </c>
      <c r="W100" s="16" t="str">
        <f t="shared" si="57"/>
        <v/>
      </c>
      <c r="X100" s="16" t="str">
        <f t="shared" si="58"/>
        <v/>
      </c>
      <c r="Y100" s="34" t="str">
        <f t="shared" si="59"/>
        <v/>
      </c>
      <c r="Z100" s="16" t="str">
        <f t="shared" si="60"/>
        <v/>
      </c>
      <c r="AA100" s="16" t="str">
        <f t="shared" si="61"/>
        <v/>
      </c>
      <c r="AB100" s="16" t="str">
        <f t="shared" si="62"/>
        <v/>
      </c>
      <c r="AC100" s="34" t="str">
        <f t="shared" si="63"/>
        <v/>
      </c>
      <c r="AD100" s="16" t="str">
        <f t="shared" si="64"/>
        <v/>
      </c>
      <c r="AE100" s="16" t="str">
        <f t="shared" si="65"/>
        <v/>
      </c>
      <c r="AF100" s="16" t="str">
        <f t="shared" si="66"/>
        <v/>
      </c>
      <c r="AG100" s="34" t="str">
        <f t="shared" si="67"/>
        <v/>
      </c>
      <c r="AH100" s="16" t="str">
        <f t="shared" si="68"/>
        <v/>
      </c>
      <c r="AI100" s="16" t="str">
        <f t="shared" si="69"/>
        <v/>
      </c>
      <c r="AJ100" s="16" t="str">
        <f t="shared" si="70"/>
        <v/>
      </c>
      <c r="AK100" s="34" t="str">
        <f t="shared" si="71"/>
        <v/>
      </c>
      <c r="AL100" s="34"/>
      <c r="AM100" s="34"/>
      <c r="AN100" s="34"/>
      <c r="AO100" s="34"/>
      <c r="AP100" s="34"/>
      <c r="AQ100" s="34"/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</row>
    <row r="101" spans="1:56" x14ac:dyDescent="0.2">
      <c r="A101" s="3">
        <v>93</v>
      </c>
      <c r="B101" s="19"/>
      <c r="C101" s="16" t="str">
        <f t="shared" si="42"/>
        <v/>
      </c>
      <c r="D101" s="16" t="str">
        <f t="shared" si="43"/>
        <v/>
      </c>
      <c r="E101" s="20" t="str">
        <f t="shared" si="44"/>
        <v/>
      </c>
      <c r="F101" s="20" t="str">
        <f t="shared" si="45"/>
        <v/>
      </c>
      <c r="G101" s="16" t="str">
        <f t="shared" si="47"/>
        <v/>
      </c>
      <c r="H101" s="17"/>
      <c r="I101" s="18"/>
      <c r="J101" s="36" t="str">
        <f t="shared" si="46"/>
        <v/>
      </c>
      <c r="K101" s="21">
        <f>COUNTIF(D$9:D101,D101)</f>
        <v>18</v>
      </c>
      <c r="L101" s="21">
        <f>COUNTIF(G$9:G101,G101)</f>
        <v>18</v>
      </c>
      <c r="M101" s="16">
        <f>SUMIF(G$9:G101,G101,A$9:A101)</f>
        <v>1521</v>
      </c>
      <c r="N101" s="16" t="str">
        <f t="shared" si="48"/>
        <v/>
      </c>
      <c r="O101" s="16" t="str">
        <f t="shared" si="49"/>
        <v/>
      </c>
      <c r="P101" s="16" t="str">
        <f t="shared" si="50"/>
        <v/>
      </c>
      <c r="Q101" s="34" t="str">
        <f t="shared" si="51"/>
        <v/>
      </c>
      <c r="R101" s="16" t="str">
        <f t="shared" si="52"/>
        <v/>
      </c>
      <c r="S101" s="16" t="str">
        <f t="shared" si="53"/>
        <v/>
      </c>
      <c r="T101" s="16" t="str">
        <f t="shared" si="54"/>
        <v/>
      </c>
      <c r="U101" s="34" t="str">
        <f t="shared" si="55"/>
        <v/>
      </c>
      <c r="V101" s="16" t="str">
        <f t="shared" si="56"/>
        <v/>
      </c>
      <c r="W101" s="16" t="str">
        <f t="shared" si="57"/>
        <v/>
      </c>
      <c r="X101" s="16" t="str">
        <f t="shared" si="58"/>
        <v/>
      </c>
      <c r="Y101" s="34" t="str">
        <f t="shared" si="59"/>
        <v/>
      </c>
      <c r="Z101" s="16" t="str">
        <f t="shared" si="60"/>
        <v/>
      </c>
      <c r="AA101" s="16" t="str">
        <f t="shared" si="61"/>
        <v/>
      </c>
      <c r="AB101" s="16" t="str">
        <f t="shared" si="62"/>
        <v/>
      </c>
      <c r="AC101" s="34" t="str">
        <f t="shared" si="63"/>
        <v/>
      </c>
      <c r="AD101" s="16" t="str">
        <f t="shared" si="64"/>
        <v/>
      </c>
      <c r="AE101" s="16" t="str">
        <f t="shared" si="65"/>
        <v/>
      </c>
      <c r="AF101" s="16" t="str">
        <f t="shared" si="66"/>
        <v/>
      </c>
      <c r="AG101" s="34" t="str">
        <f t="shared" si="67"/>
        <v/>
      </c>
      <c r="AH101" s="16" t="str">
        <f t="shared" si="68"/>
        <v/>
      </c>
      <c r="AI101" s="16" t="str">
        <f t="shared" si="69"/>
        <v/>
      </c>
      <c r="AJ101" s="16" t="str">
        <f t="shared" si="70"/>
        <v/>
      </c>
      <c r="AK101" s="34" t="str">
        <f t="shared" si="71"/>
        <v/>
      </c>
      <c r="AL101" s="34"/>
      <c r="AM101" s="34"/>
      <c r="AN101" s="34"/>
      <c r="AO101" s="34"/>
      <c r="AP101" s="34"/>
      <c r="AQ101" s="34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</row>
    <row r="102" spans="1:56" x14ac:dyDescent="0.2">
      <c r="A102" s="3">
        <v>94</v>
      </c>
      <c r="B102" s="19"/>
      <c r="C102" s="16" t="str">
        <f t="shared" si="42"/>
        <v/>
      </c>
      <c r="D102" s="16" t="str">
        <f t="shared" si="43"/>
        <v/>
      </c>
      <c r="E102" s="20" t="str">
        <f t="shared" si="44"/>
        <v/>
      </c>
      <c r="F102" s="20" t="str">
        <f t="shared" si="45"/>
        <v/>
      </c>
      <c r="G102" s="16" t="str">
        <f t="shared" si="47"/>
        <v/>
      </c>
      <c r="H102" s="17"/>
      <c r="I102" s="18"/>
      <c r="J102" s="36" t="str">
        <f t="shared" si="46"/>
        <v/>
      </c>
      <c r="K102" s="21">
        <f>COUNTIF(D$9:D102,D102)</f>
        <v>19</v>
      </c>
      <c r="L102" s="21">
        <f>COUNTIF(G$9:G102,G102)</f>
        <v>19</v>
      </c>
      <c r="M102" s="16">
        <f>SUMIF(G$9:G102,G102,A$9:A102)</f>
        <v>1615</v>
      </c>
      <c r="N102" s="16" t="str">
        <f t="shared" si="48"/>
        <v/>
      </c>
      <c r="O102" s="16" t="str">
        <f t="shared" si="49"/>
        <v/>
      </c>
      <c r="P102" s="16" t="str">
        <f t="shared" si="50"/>
        <v/>
      </c>
      <c r="Q102" s="34" t="str">
        <f t="shared" si="51"/>
        <v/>
      </c>
      <c r="R102" s="16" t="str">
        <f t="shared" si="52"/>
        <v/>
      </c>
      <c r="S102" s="16" t="str">
        <f t="shared" si="53"/>
        <v/>
      </c>
      <c r="T102" s="16" t="str">
        <f t="shared" si="54"/>
        <v/>
      </c>
      <c r="U102" s="34" t="str">
        <f t="shared" si="55"/>
        <v/>
      </c>
      <c r="V102" s="16" t="str">
        <f t="shared" si="56"/>
        <v/>
      </c>
      <c r="W102" s="16" t="str">
        <f t="shared" si="57"/>
        <v/>
      </c>
      <c r="X102" s="16" t="str">
        <f t="shared" si="58"/>
        <v/>
      </c>
      <c r="Y102" s="34" t="str">
        <f t="shared" si="59"/>
        <v/>
      </c>
      <c r="Z102" s="16" t="str">
        <f t="shared" si="60"/>
        <v/>
      </c>
      <c r="AA102" s="16" t="str">
        <f t="shared" si="61"/>
        <v/>
      </c>
      <c r="AB102" s="16" t="str">
        <f t="shared" si="62"/>
        <v/>
      </c>
      <c r="AC102" s="34" t="str">
        <f t="shared" si="63"/>
        <v/>
      </c>
      <c r="AD102" s="16" t="str">
        <f t="shared" si="64"/>
        <v/>
      </c>
      <c r="AE102" s="16" t="str">
        <f t="shared" si="65"/>
        <v/>
      </c>
      <c r="AF102" s="16" t="str">
        <f t="shared" si="66"/>
        <v/>
      </c>
      <c r="AG102" s="34" t="str">
        <f t="shared" si="67"/>
        <v/>
      </c>
      <c r="AH102" s="16" t="str">
        <f t="shared" si="68"/>
        <v/>
      </c>
      <c r="AI102" s="16" t="str">
        <f t="shared" si="69"/>
        <v/>
      </c>
      <c r="AJ102" s="16" t="str">
        <f t="shared" si="70"/>
        <v/>
      </c>
      <c r="AK102" s="34" t="str">
        <f t="shared" si="71"/>
        <v/>
      </c>
      <c r="AL102" s="34"/>
      <c r="AM102" s="34"/>
      <c r="AN102" s="34"/>
      <c r="AO102" s="34"/>
      <c r="AP102" s="34"/>
      <c r="AQ102" s="34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</row>
    <row r="103" spans="1:56" x14ac:dyDescent="0.2">
      <c r="A103" s="3">
        <v>95</v>
      </c>
      <c r="B103" s="19"/>
      <c r="C103" s="16" t="str">
        <f t="shared" si="42"/>
        <v/>
      </c>
      <c r="D103" s="16" t="str">
        <f t="shared" si="43"/>
        <v/>
      </c>
      <c r="E103" s="20" t="str">
        <f t="shared" si="44"/>
        <v/>
      </c>
      <c r="F103" s="20" t="str">
        <f t="shared" si="45"/>
        <v/>
      </c>
      <c r="G103" s="16" t="str">
        <f t="shared" si="47"/>
        <v/>
      </c>
      <c r="H103" s="17"/>
      <c r="I103" s="18"/>
      <c r="J103" s="36" t="str">
        <f t="shared" si="46"/>
        <v/>
      </c>
      <c r="K103" s="21">
        <f>COUNTIF(D$9:D103,D103)</f>
        <v>20</v>
      </c>
      <c r="L103" s="21">
        <f>COUNTIF(G$9:G103,G103)</f>
        <v>20</v>
      </c>
      <c r="M103" s="16">
        <f>SUMIF(G$9:G103,G103,A$9:A103)</f>
        <v>1710</v>
      </c>
      <c r="N103" s="16" t="str">
        <f t="shared" si="48"/>
        <v/>
      </c>
      <c r="O103" s="16" t="str">
        <f t="shared" si="49"/>
        <v/>
      </c>
      <c r="P103" s="16" t="str">
        <f t="shared" si="50"/>
        <v/>
      </c>
      <c r="Q103" s="34" t="str">
        <f t="shared" si="51"/>
        <v/>
      </c>
      <c r="R103" s="16" t="str">
        <f t="shared" si="52"/>
        <v/>
      </c>
      <c r="S103" s="16" t="str">
        <f t="shared" si="53"/>
        <v/>
      </c>
      <c r="T103" s="16" t="str">
        <f t="shared" si="54"/>
        <v/>
      </c>
      <c r="U103" s="34" t="str">
        <f t="shared" si="55"/>
        <v/>
      </c>
      <c r="V103" s="16" t="str">
        <f t="shared" si="56"/>
        <v/>
      </c>
      <c r="W103" s="16" t="str">
        <f t="shared" si="57"/>
        <v/>
      </c>
      <c r="X103" s="16" t="str">
        <f t="shared" si="58"/>
        <v/>
      </c>
      <c r="Y103" s="34" t="str">
        <f t="shared" si="59"/>
        <v/>
      </c>
      <c r="Z103" s="16" t="str">
        <f t="shared" si="60"/>
        <v/>
      </c>
      <c r="AA103" s="16" t="str">
        <f t="shared" si="61"/>
        <v/>
      </c>
      <c r="AB103" s="16" t="str">
        <f t="shared" si="62"/>
        <v/>
      </c>
      <c r="AC103" s="34" t="str">
        <f t="shared" si="63"/>
        <v/>
      </c>
      <c r="AD103" s="16" t="str">
        <f t="shared" si="64"/>
        <v/>
      </c>
      <c r="AE103" s="16" t="str">
        <f t="shared" si="65"/>
        <v/>
      </c>
      <c r="AF103" s="16" t="str">
        <f t="shared" si="66"/>
        <v/>
      </c>
      <c r="AG103" s="34" t="str">
        <f t="shared" si="67"/>
        <v/>
      </c>
      <c r="AH103" s="16" t="str">
        <f t="shared" si="68"/>
        <v/>
      </c>
      <c r="AI103" s="16" t="str">
        <f t="shared" si="69"/>
        <v/>
      </c>
      <c r="AJ103" s="16" t="str">
        <f t="shared" si="70"/>
        <v/>
      </c>
      <c r="AK103" s="34" t="str">
        <f t="shared" si="71"/>
        <v/>
      </c>
      <c r="AL103" s="34"/>
      <c r="AM103" s="34"/>
      <c r="AN103" s="34"/>
      <c r="AO103" s="34"/>
      <c r="AP103" s="34"/>
      <c r="AQ103" s="34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</row>
    <row r="104" spans="1:56" x14ac:dyDescent="0.2">
      <c r="A104" s="3">
        <v>96</v>
      </c>
      <c r="B104" s="19"/>
      <c r="C104" s="16" t="str">
        <f t="shared" si="42"/>
        <v/>
      </c>
      <c r="D104" s="16" t="str">
        <f t="shared" si="43"/>
        <v/>
      </c>
      <c r="E104" s="20" t="str">
        <f t="shared" si="44"/>
        <v/>
      </c>
      <c r="F104" s="20" t="str">
        <f t="shared" si="45"/>
        <v/>
      </c>
      <c r="G104" s="16" t="str">
        <f t="shared" si="47"/>
        <v/>
      </c>
      <c r="H104" s="17"/>
      <c r="I104" s="18"/>
      <c r="J104" s="36" t="str">
        <f t="shared" si="46"/>
        <v/>
      </c>
      <c r="K104" s="21">
        <f>COUNTIF(D$9:D104,D104)</f>
        <v>21</v>
      </c>
      <c r="L104" s="21">
        <f>COUNTIF(G$9:G104,G104)</f>
        <v>21</v>
      </c>
      <c r="M104" s="16">
        <f>SUMIF(G$9:G104,G104,A$9:A104)</f>
        <v>1806</v>
      </c>
      <c r="N104" s="16" t="str">
        <f t="shared" si="48"/>
        <v/>
      </c>
      <c r="O104" s="16" t="str">
        <f t="shared" si="49"/>
        <v/>
      </c>
      <c r="P104" s="16" t="str">
        <f t="shared" si="50"/>
        <v/>
      </c>
      <c r="Q104" s="34" t="str">
        <f t="shared" si="51"/>
        <v/>
      </c>
      <c r="R104" s="16" t="str">
        <f t="shared" si="52"/>
        <v/>
      </c>
      <c r="S104" s="16" t="str">
        <f t="shared" si="53"/>
        <v/>
      </c>
      <c r="T104" s="16" t="str">
        <f t="shared" si="54"/>
        <v/>
      </c>
      <c r="U104" s="34" t="str">
        <f t="shared" si="55"/>
        <v/>
      </c>
      <c r="V104" s="16" t="str">
        <f t="shared" si="56"/>
        <v/>
      </c>
      <c r="W104" s="16" t="str">
        <f t="shared" si="57"/>
        <v/>
      </c>
      <c r="X104" s="16" t="str">
        <f t="shared" si="58"/>
        <v/>
      </c>
      <c r="Y104" s="34" t="str">
        <f t="shared" si="59"/>
        <v/>
      </c>
      <c r="Z104" s="16" t="str">
        <f t="shared" si="60"/>
        <v/>
      </c>
      <c r="AA104" s="16" t="str">
        <f t="shared" si="61"/>
        <v/>
      </c>
      <c r="AB104" s="16" t="str">
        <f t="shared" si="62"/>
        <v/>
      </c>
      <c r="AC104" s="34" t="str">
        <f t="shared" si="63"/>
        <v/>
      </c>
      <c r="AD104" s="16" t="str">
        <f t="shared" si="64"/>
        <v/>
      </c>
      <c r="AE104" s="16" t="str">
        <f t="shared" si="65"/>
        <v/>
      </c>
      <c r="AF104" s="16" t="str">
        <f t="shared" si="66"/>
        <v/>
      </c>
      <c r="AG104" s="34" t="str">
        <f t="shared" si="67"/>
        <v/>
      </c>
      <c r="AH104" s="16" t="str">
        <f t="shared" si="68"/>
        <v/>
      </c>
      <c r="AI104" s="16" t="str">
        <f t="shared" si="69"/>
        <v/>
      </c>
      <c r="AJ104" s="16" t="str">
        <f t="shared" si="70"/>
        <v/>
      </c>
      <c r="AK104" s="34" t="str">
        <f t="shared" si="71"/>
        <v/>
      </c>
      <c r="AL104" s="34"/>
      <c r="AM104" s="34"/>
      <c r="AN104" s="34"/>
      <c r="AO104" s="34"/>
      <c r="AP104" s="34"/>
      <c r="AQ104" s="34"/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</row>
    <row r="105" spans="1:56" x14ac:dyDescent="0.2">
      <c r="A105" s="3">
        <v>97</v>
      </c>
      <c r="B105" s="19"/>
      <c r="C105" s="16" t="str">
        <f t="shared" si="42"/>
        <v/>
      </c>
      <c r="D105" s="16" t="str">
        <f t="shared" si="43"/>
        <v/>
      </c>
      <c r="E105" s="20" t="str">
        <f t="shared" si="44"/>
        <v/>
      </c>
      <c r="F105" s="20" t="str">
        <f t="shared" si="45"/>
        <v/>
      </c>
      <c r="G105" s="16" t="str">
        <f t="shared" si="47"/>
        <v/>
      </c>
      <c r="H105" s="17"/>
      <c r="I105" s="18"/>
      <c r="J105" s="36" t="str">
        <f t="shared" si="46"/>
        <v/>
      </c>
      <c r="K105" s="21">
        <f>COUNTIF(D$9:D105,D105)</f>
        <v>22</v>
      </c>
      <c r="L105" s="21">
        <f>COUNTIF(G$9:G105,G105)</f>
        <v>22</v>
      </c>
      <c r="M105" s="16">
        <f>SUMIF(G$9:G105,G105,A$9:A105)</f>
        <v>1903</v>
      </c>
      <c r="N105" s="16" t="str">
        <f t="shared" si="48"/>
        <v/>
      </c>
      <c r="O105" s="16" t="str">
        <f t="shared" si="49"/>
        <v/>
      </c>
      <c r="P105" s="16" t="str">
        <f t="shared" si="50"/>
        <v/>
      </c>
      <c r="Q105" s="34" t="str">
        <f t="shared" si="51"/>
        <v/>
      </c>
      <c r="R105" s="16" t="str">
        <f t="shared" si="52"/>
        <v/>
      </c>
      <c r="S105" s="16" t="str">
        <f t="shared" si="53"/>
        <v/>
      </c>
      <c r="T105" s="16" t="str">
        <f t="shared" si="54"/>
        <v/>
      </c>
      <c r="U105" s="34" t="str">
        <f t="shared" si="55"/>
        <v/>
      </c>
      <c r="V105" s="16" t="str">
        <f t="shared" si="56"/>
        <v/>
      </c>
      <c r="W105" s="16" t="str">
        <f t="shared" si="57"/>
        <v/>
      </c>
      <c r="X105" s="16" t="str">
        <f t="shared" si="58"/>
        <v/>
      </c>
      <c r="Y105" s="34" t="str">
        <f t="shared" si="59"/>
        <v/>
      </c>
      <c r="Z105" s="16" t="str">
        <f t="shared" si="60"/>
        <v/>
      </c>
      <c r="AA105" s="16" t="str">
        <f t="shared" si="61"/>
        <v/>
      </c>
      <c r="AB105" s="16" t="str">
        <f t="shared" si="62"/>
        <v/>
      </c>
      <c r="AC105" s="34" t="str">
        <f t="shared" si="63"/>
        <v/>
      </c>
      <c r="AD105" s="16" t="str">
        <f t="shared" si="64"/>
        <v/>
      </c>
      <c r="AE105" s="16" t="str">
        <f t="shared" si="65"/>
        <v/>
      </c>
      <c r="AF105" s="16" t="str">
        <f t="shared" si="66"/>
        <v/>
      </c>
      <c r="AG105" s="34" t="str">
        <f t="shared" si="67"/>
        <v/>
      </c>
      <c r="AH105" s="16" t="str">
        <f t="shared" si="68"/>
        <v/>
      </c>
      <c r="AI105" s="16" t="str">
        <f t="shared" si="69"/>
        <v/>
      </c>
      <c r="AJ105" s="16" t="str">
        <f t="shared" si="70"/>
        <v/>
      </c>
      <c r="AK105" s="34" t="str">
        <f t="shared" si="71"/>
        <v/>
      </c>
      <c r="AL105" s="34"/>
      <c r="AM105" s="34"/>
      <c r="AN105" s="34"/>
      <c r="AO105" s="34"/>
      <c r="AP105" s="34"/>
      <c r="AQ105" s="34"/>
      <c r="AR105" s="61"/>
      <c r="AS105" s="61"/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</row>
    <row r="106" spans="1:56" x14ac:dyDescent="0.2">
      <c r="A106" s="3">
        <v>98</v>
      </c>
      <c r="B106" s="19"/>
      <c r="C106" s="16" t="str">
        <f t="shared" si="42"/>
        <v/>
      </c>
      <c r="D106" s="16" t="str">
        <f t="shared" si="43"/>
        <v/>
      </c>
      <c r="E106" s="20" t="str">
        <f t="shared" si="44"/>
        <v/>
      </c>
      <c r="F106" s="20" t="str">
        <f t="shared" si="45"/>
        <v/>
      </c>
      <c r="G106" s="16" t="str">
        <f t="shared" si="47"/>
        <v/>
      </c>
      <c r="H106" s="17"/>
      <c r="I106" s="18"/>
      <c r="J106" s="36" t="str">
        <f t="shared" si="46"/>
        <v/>
      </c>
      <c r="K106" s="21">
        <f>COUNTIF(D$9:D106,D106)</f>
        <v>23</v>
      </c>
      <c r="L106" s="21">
        <f>COUNTIF(G$9:G106,G106)</f>
        <v>23</v>
      </c>
      <c r="M106" s="16">
        <f>SUMIF(G$9:G106,G106,A$9:A106)</f>
        <v>2001</v>
      </c>
      <c r="N106" s="16" t="str">
        <f t="shared" si="48"/>
        <v/>
      </c>
      <c r="O106" s="16" t="str">
        <f t="shared" si="49"/>
        <v/>
      </c>
      <c r="P106" s="16" t="str">
        <f t="shared" si="50"/>
        <v/>
      </c>
      <c r="Q106" s="34" t="str">
        <f t="shared" si="51"/>
        <v/>
      </c>
      <c r="R106" s="16" t="str">
        <f t="shared" si="52"/>
        <v/>
      </c>
      <c r="S106" s="16" t="str">
        <f t="shared" si="53"/>
        <v/>
      </c>
      <c r="T106" s="16" t="str">
        <f t="shared" si="54"/>
        <v/>
      </c>
      <c r="U106" s="34" t="str">
        <f t="shared" si="55"/>
        <v/>
      </c>
      <c r="V106" s="16" t="str">
        <f t="shared" si="56"/>
        <v/>
      </c>
      <c r="W106" s="16" t="str">
        <f t="shared" si="57"/>
        <v/>
      </c>
      <c r="X106" s="16" t="str">
        <f t="shared" si="58"/>
        <v/>
      </c>
      <c r="Y106" s="34" t="str">
        <f t="shared" si="59"/>
        <v/>
      </c>
      <c r="Z106" s="16" t="str">
        <f t="shared" si="60"/>
        <v/>
      </c>
      <c r="AA106" s="16" t="str">
        <f t="shared" si="61"/>
        <v/>
      </c>
      <c r="AB106" s="16" t="str">
        <f t="shared" si="62"/>
        <v/>
      </c>
      <c r="AC106" s="34" t="str">
        <f t="shared" si="63"/>
        <v/>
      </c>
      <c r="AD106" s="16" t="str">
        <f t="shared" si="64"/>
        <v/>
      </c>
      <c r="AE106" s="16" t="str">
        <f t="shared" si="65"/>
        <v/>
      </c>
      <c r="AF106" s="16" t="str">
        <f t="shared" si="66"/>
        <v/>
      </c>
      <c r="AG106" s="34" t="str">
        <f t="shared" si="67"/>
        <v/>
      </c>
      <c r="AH106" s="16" t="str">
        <f t="shared" si="68"/>
        <v/>
      </c>
      <c r="AI106" s="16" t="str">
        <f t="shared" si="69"/>
        <v/>
      </c>
      <c r="AJ106" s="16" t="str">
        <f t="shared" si="70"/>
        <v/>
      </c>
      <c r="AK106" s="34" t="str">
        <f t="shared" si="71"/>
        <v/>
      </c>
      <c r="AL106" s="34"/>
      <c r="AM106" s="34"/>
      <c r="AN106" s="34"/>
      <c r="AO106" s="34"/>
      <c r="AP106" s="34"/>
      <c r="AQ106" s="34"/>
      <c r="AR106" s="61"/>
      <c r="AS106" s="61"/>
      <c r="AT106" s="61"/>
      <c r="AU106" s="61"/>
      <c r="AV106" s="61"/>
      <c r="AW106" s="61"/>
      <c r="AX106" s="61"/>
      <c r="AY106" s="61"/>
      <c r="AZ106" s="61"/>
      <c r="BA106" s="61"/>
      <c r="BB106" s="61"/>
      <c r="BC106" s="61"/>
      <c r="BD106" s="61"/>
    </row>
    <row r="107" spans="1:56" x14ac:dyDescent="0.2">
      <c r="A107" s="3">
        <v>99</v>
      </c>
      <c r="B107" s="19"/>
      <c r="C107" s="16" t="str">
        <f t="shared" si="42"/>
        <v/>
      </c>
      <c r="D107" s="16" t="str">
        <f t="shared" si="43"/>
        <v/>
      </c>
      <c r="E107" s="20" t="str">
        <f t="shared" si="44"/>
        <v/>
      </c>
      <c r="F107" s="20" t="str">
        <f t="shared" si="45"/>
        <v/>
      </c>
      <c r="G107" s="16" t="str">
        <f t="shared" si="47"/>
        <v/>
      </c>
      <c r="H107" s="17"/>
      <c r="I107" s="18"/>
      <c r="J107" s="36" t="str">
        <f t="shared" si="46"/>
        <v/>
      </c>
      <c r="K107" s="21">
        <f>COUNTIF(D$9:D107,D107)</f>
        <v>24</v>
      </c>
      <c r="L107" s="21">
        <f>COUNTIF(G$9:G107,G107)</f>
        <v>24</v>
      </c>
      <c r="M107" s="16">
        <f>SUMIF(G$9:G107,G107,A$9:A107)</f>
        <v>2100</v>
      </c>
      <c r="N107" s="16" t="str">
        <f t="shared" si="48"/>
        <v/>
      </c>
      <c r="O107" s="16" t="str">
        <f t="shared" si="49"/>
        <v/>
      </c>
      <c r="P107" s="16" t="str">
        <f t="shared" si="50"/>
        <v/>
      </c>
      <c r="Q107" s="34" t="str">
        <f t="shared" si="51"/>
        <v/>
      </c>
      <c r="R107" s="16" t="str">
        <f t="shared" si="52"/>
        <v/>
      </c>
      <c r="S107" s="16" t="str">
        <f t="shared" si="53"/>
        <v/>
      </c>
      <c r="T107" s="16" t="str">
        <f t="shared" si="54"/>
        <v/>
      </c>
      <c r="U107" s="34" t="str">
        <f t="shared" si="55"/>
        <v/>
      </c>
      <c r="V107" s="16" t="str">
        <f t="shared" si="56"/>
        <v/>
      </c>
      <c r="W107" s="16" t="str">
        <f t="shared" si="57"/>
        <v/>
      </c>
      <c r="X107" s="16" t="str">
        <f t="shared" si="58"/>
        <v/>
      </c>
      <c r="Y107" s="34" t="str">
        <f t="shared" si="59"/>
        <v/>
      </c>
      <c r="Z107" s="16" t="str">
        <f t="shared" si="60"/>
        <v/>
      </c>
      <c r="AA107" s="16" t="str">
        <f t="shared" si="61"/>
        <v/>
      </c>
      <c r="AB107" s="16" t="str">
        <f t="shared" si="62"/>
        <v/>
      </c>
      <c r="AC107" s="34" t="str">
        <f t="shared" si="63"/>
        <v/>
      </c>
      <c r="AD107" s="16" t="str">
        <f t="shared" si="64"/>
        <v/>
      </c>
      <c r="AE107" s="16" t="str">
        <f t="shared" si="65"/>
        <v/>
      </c>
      <c r="AF107" s="16" t="str">
        <f t="shared" si="66"/>
        <v/>
      </c>
      <c r="AG107" s="34" t="str">
        <f t="shared" si="67"/>
        <v/>
      </c>
      <c r="AH107" s="16" t="str">
        <f t="shared" si="68"/>
        <v/>
      </c>
      <c r="AI107" s="16" t="str">
        <f t="shared" si="69"/>
        <v/>
      </c>
      <c r="AJ107" s="16" t="str">
        <f t="shared" si="70"/>
        <v/>
      </c>
      <c r="AK107" s="34" t="str">
        <f t="shared" si="71"/>
        <v/>
      </c>
      <c r="AL107" s="34"/>
      <c r="AM107" s="34"/>
      <c r="AN107" s="34"/>
      <c r="AO107" s="34"/>
      <c r="AP107" s="34"/>
      <c r="AQ107" s="34"/>
      <c r="AR107" s="61"/>
      <c r="AS107" s="61"/>
      <c r="AT107" s="61"/>
      <c r="AU107" s="61"/>
      <c r="AV107" s="61"/>
      <c r="AW107" s="61"/>
      <c r="AX107" s="61"/>
      <c r="AY107" s="61"/>
      <c r="AZ107" s="61"/>
      <c r="BA107" s="61"/>
      <c r="BB107" s="61"/>
      <c r="BC107" s="61"/>
      <c r="BD107" s="61"/>
    </row>
    <row r="108" spans="1:56" x14ac:dyDescent="0.2">
      <c r="A108" s="3">
        <v>100</v>
      </c>
      <c r="B108" s="19"/>
      <c r="C108" s="16" t="str">
        <f t="shared" si="42"/>
        <v/>
      </c>
      <c r="D108" s="16" t="str">
        <f t="shared" si="43"/>
        <v/>
      </c>
      <c r="E108" s="20" t="str">
        <f t="shared" si="44"/>
        <v/>
      </c>
      <c r="F108" s="20" t="str">
        <f t="shared" si="45"/>
        <v/>
      </c>
      <c r="G108" s="16" t="str">
        <f t="shared" si="47"/>
        <v/>
      </c>
      <c r="H108" s="17"/>
      <c r="I108" s="18"/>
      <c r="J108" s="36" t="str">
        <f t="shared" si="46"/>
        <v/>
      </c>
      <c r="K108" s="21">
        <f>COUNTIF(D$9:D108,D108)</f>
        <v>25</v>
      </c>
      <c r="L108" s="21">
        <f>COUNTIF(G$9:G108,G108)</f>
        <v>25</v>
      </c>
      <c r="M108" s="16">
        <f>SUMIF(G$9:G108,G108,A$9:A108)</f>
        <v>2200</v>
      </c>
      <c r="N108" s="16" t="str">
        <f t="shared" si="48"/>
        <v/>
      </c>
      <c r="O108" s="16" t="str">
        <f t="shared" si="49"/>
        <v/>
      </c>
      <c r="P108" s="16" t="str">
        <f t="shared" si="50"/>
        <v/>
      </c>
      <c r="Q108" s="34" t="str">
        <f t="shared" si="51"/>
        <v/>
      </c>
      <c r="R108" s="16" t="str">
        <f t="shared" si="52"/>
        <v/>
      </c>
      <c r="S108" s="16" t="str">
        <f t="shared" si="53"/>
        <v/>
      </c>
      <c r="T108" s="16" t="str">
        <f t="shared" si="54"/>
        <v/>
      </c>
      <c r="U108" s="34" t="str">
        <f t="shared" si="55"/>
        <v/>
      </c>
      <c r="V108" s="16" t="str">
        <f t="shared" si="56"/>
        <v/>
      </c>
      <c r="W108" s="16" t="str">
        <f t="shared" si="57"/>
        <v/>
      </c>
      <c r="X108" s="16" t="str">
        <f t="shared" si="58"/>
        <v/>
      </c>
      <c r="Y108" s="34" t="str">
        <f t="shared" si="59"/>
        <v/>
      </c>
      <c r="Z108" s="16" t="str">
        <f t="shared" si="60"/>
        <v/>
      </c>
      <c r="AA108" s="16" t="str">
        <f t="shared" si="61"/>
        <v/>
      </c>
      <c r="AB108" s="16" t="str">
        <f t="shared" si="62"/>
        <v/>
      </c>
      <c r="AC108" s="34" t="str">
        <f t="shared" si="63"/>
        <v/>
      </c>
      <c r="AD108" s="16" t="str">
        <f t="shared" si="64"/>
        <v/>
      </c>
      <c r="AE108" s="16" t="str">
        <f t="shared" si="65"/>
        <v/>
      </c>
      <c r="AF108" s="16" t="str">
        <f t="shared" si="66"/>
        <v/>
      </c>
      <c r="AG108" s="34" t="str">
        <f t="shared" si="67"/>
        <v/>
      </c>
      <c r="AH108" s="16" t="str">
        <f t="shared" si="68"/>
        <v/>
      </c>
      <c r="AI108" s="16" t="str">
        <f t="shared" si="69"/>
        <v/>
      </c>
      <c r="AJ108" s="16" t="str">
        <f t="shared" si="70"/>
        <v/>
      </c>
      <c r="AK108" s="34" t="str">
        <f t="shared" si="71"/>
        <v/>
      </c>
      <c r="AL108" s="34"/>
      <c r="AM108" s="34"/>
      <c r="AN108" s="34"/>
      <c r="AO108" s="34"/>
      <c r="AP108" s="34"/>
      <c r="AQ108" s="34"/>
      <c r="AR108" s="61"/>
      <c r="AS108" s="61"/>
      <c r="AT108" s="61"/>
      <c r="AU108" s="61"/>
      <c r="AV108" s="61"/>
      <c r="AW108" s="61"/>
      <c r="AX108" s="61"/>
      <c r="AY108" s="61"/>
      <c r="AZ108" s="61"/>
      <c r="BA108" s="61"/>
      <c r="BB108" s="61"/>
      <c r="BC108" s="61"/>
      <c r="BD108" s="61"/>
    </row>
    <row r="109" spans="1:56" x14ac:dyDescent="0.2">
      <c r="A109" s="3">
        <v>101</v>
      </c>
      <c r="B109" s="19"/>
      <c r="C109" s="16" t="str">
        <f t="shared" si="42"/>
        <v/>
      </c>
      <c r="D109" s="16" t="str">
        <f t="shared" si="43"/>
        <v/>
      </c>
      <c r="E109" s="20" t="str">
        <f t="shared" si="44"/>
        <v/>
      </c>
      <c r="F109" s="20" t="str">
        <f t="shared" si="45"/>
        <v/>
      </c>
      <c r="G109" s="16" t="str">
        <f t="shared" si="47"/>
        <v/>
      </c>
      <c r="H109" s="17"/>
      <c r="I109" s="18"/>
      <c r="J109" s="36" t="str">
        <f t="shared" si="46"/>
        <v/>
      </c>
      <c r="K109" s="21">
        <f>COUNTIF(D$9:D109,D109)</f>
        <v>26</v>
      </c>
      <c r="L109" s="21">
        <f>COUNTIF(G$9:G109,G109)</f>
        <v>26</v>
      </c>
      <c r="M109" s="16">
        <f>SUMIF(G$9:G109,G109,A$9:A109)</f>
        <v>2301</v>
      </c>
      <c r="N109" s="16" t="str">
        <f t="shared" si="48"/>
        <v/>
      </c>
      <c r="O109" s="16" t="str">
        <f t="shared" si="49"/>
        <v/>
      </c>
      <c r="P109" s="16" t="str">
        <f t="shared" si="50"/>
        <v/>
      </c>
      <c r="Q109" s="34" t="str">
        <f t="shared" si="51"/>
        <v/>
      </c>
      <c r="R109" s="16" t="str">
        <f t="shared" si="52"/>
        <v/>
      </c>
      <c r="S109" s="16" t="str">
        <f t="shared" si="53"/>
        <v/>
      </c>
      <c r="T109" s="16" t="str">
        <f t="shared" si="54"/>
        <v/>
      </c>
      <c r="U109" s="34" t="str">
        <f t="shared" si="55"/>
        <v/>
      </c>
      <c r="V109" s="16" t="str">
        <f t="shared" si="56"/>
        <v/>
      </c>
      <c r="W109" s="16" t="str">
        <f t="shared" si="57"/>
        <v/>
      </c>
      <c r="X109" s="16" t="str">
        <f t="shared" si="58"/>
        <v/>
      </c>
      <c r="Y109" s="34" t="str">
        <f t="shared" si="59"/>
        <v/>
      </c>
      <c r="Z109" s="16" t="str">
        <f t="shared" si="60"/>
        <v/>
      </c>
      <c r="AA109" s="16" t="str">
        <f t="shared" si="61"/>
        <v/>
      </c>
      <c r="AB109" s="16" t="str">
        <f t="shared" si="62"/>
        <v/>
      </c>
      <c r="AC109" s="34" t="str">
        <f t="shared" si="63"/>
        <v/>
      </c>
      <c r="AD109" s="16" t="str">
        <f t="shared" si="64"/>
        <v/>
      </c>
      <c r="AE109" s="16" t="str">
        <f t="shared" si="65"/>
        <v/>
      </c>
      <c r="AF109" s="16" t="str">
        <f t="shared" si="66"/>
        <v/>
      </c>
      <c r="AG109" s="34" t="str">
        <f t="shared" si="67"/>
        <v/>
      </c>
      <c r="AH109" s="16" t="str">
        <f t="shared" si="68"/>
        <v/>
      </c>
      <c r="AI109" s="16" t="str">
        <f t="shared" si="69"/>
        <v/>
      </c>
      <c r="AJ109" s="16" t="str">
        <f t="shared" si="70"/>
        <v/>
      </c>
      <c r="AK109" s="34" t="str">
        <f t="shared" si="71"/>
        <v/>
      </c>
      <c r="AL109" s="34"/>
      <c r="AM109" s="34"/>
      <c r="AN109" s="34"/>
      <c r="AO109" s="34"/>
      <c r="AP109" s="34"/>
      <c r="AQ109" s="34"/>
      <c r="AR109" s="61"/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/>
      <c r="BD109" s="61"/>
    </row>
    <row r="110" spans="1:56" x14ac:dyDescent="0.2">
      <c r="A110" s="3">
        <v>102</v>
      </c>
      <c r="B110" s="19"/>
      <c r="C110" s="16" t="str">
        <f t="shared" si="42"/>
        <v/>
      </c>
      <c r="D110" s="16" t="str">
        <f t="shared" si="43"/>
        <v/>
      </c>
      <c r="E110" s="20" t="str">
        <f t="shared" si="44"/>
        <v/>
      </c>
      <c r="F110" s="20" t="str">
        <f t="shared" si="45"/>
        <v/>
      </c>
      <c r="G110" s="16" t="str">
        <f t="shared" si="47"/>
        <v/>
      </c>
      <c r="H110" s="17"/>
      <c r="I110" s="18"/>
      <c r="J110" s="36" t="str">
        <f t="shared" si="46"/>
        <v/>
      </c>
      <c r="K110" s="21">
        <f>COUNTIF(D$9:D110,D110)</f>
        <v>27</v>
      </c>
      <c r="L110" s="21">
        <f>COUNTIF(G$9:G110,G110)</f>
        <v>27</v>
      </c>
      <c r="M110" s="16">
        <f>SUMIF(G$9:G110,G110,A$9:A110)</f>
        <v>2403</v>
      </c>
      <c r="N110" s="16" t="str">
        <f t="shared" si="48"/>
        <v/>
      </c>
      <c r="O110" s="16" t="str">
        <f t="shared" si="49"/>
        <v/>
      </c>
      <c r="P110" s="16" t="str">
        <f t="shared" si="50"/>
        <v/>
      </c>
      <c r="Q110" s="34" t="str">
        <f t="shared" si="51"/>
        <v/>
      </c>
      <c r="R110" s="16" t="str">
        <f t="shared" si="52"/>
        <v/>
      </c>
      <c r="S110" s="16" t="str">
        <f t="shared" si="53"/>
        <v/>
      </c>
      <c r="T110" s="16" t="str">
        <f t="shared" si="54"/>
        <v/>
      </c>
      <c r="U110" s="34" t="str">
        <f t="shared" si="55"/>
        <v/>
      </c>
      <c r="V110" s="16" t="str">
        <f t="shared" si="56"/>
        <v/>
      </c>
      <c r="W110" s="16" t="str">
        <f t="shared" si="57"/>
        <v/>
      </c>
      <c r="X110" s="16" t="str">
        <f t="shared" si="58"/>
        <v/>
      </c>
      <c r="Y110" s="34" t="str">
        <f t="shared" si="59"/>
        <v/>
      </c>
      <c r="Z110" s="16" t="str">
        <f t="shared" si="60"/>
        <v/>
      </c>
      <c r="AA110" s="16" t="str">
        <f t="shared" si="61"/>
        <v/>
      </c>
      <c r="AB110" s="16" t="str">
        <f t="shared" si="62"/>
        <v/>
      </c>
      <c r="AC110" s="34" t="str">
        <f t="shared" si="63"/>
        <v/>
      </c>
      <c r="AD110" s="16" t="str">
        <f t="shared" si="64"/>
        <v/>
      </c>
      <c r="AE110" s="16" t="str">
        <f t="shared" si="65"/>
        <v/>
      </c>
      <c r="AF110" s="16" t="str">
        <f t="shared" si="66"/>
        <v/>
      </c>
      <c r="AG110" s="34" t="str">
        <f t="shared" si="67"/>
        <v/>
      </c>
      <c r="AH110" s="16" t="str">
        <f t="shared" si="68"/>
        <v/>
      </c>
      <c r="AI110" s="16" t="str">
        <f t="shared" si="69"/>
        <v/>
      </c>
      <c r="AJ110" s="16" t="str">
        <f t="shared" si="70"/>
        <v/>
      </c>
      <c r="AK110" s="34" t="str">
        <f t="shared" si="71"/>
        <v/>
      </c>
      <c r="AL110" s="34"/>
      <c r="AM110" s="34"/>
      <c r="AN110" s="34"/>
      <c r="AO110" s="34"/>
      <c r="AP110" s="34"/>
      <c r="AQ110" s="34"/>
      <c r="AR110" s="61"/>
      <c r="AS110" s="61"/>
      <c r="AT110" s="61"/>
      <c r="AU110" s="61"/>
      <c r="AV110" s="61"/>
      <c r="AW110" s="61"/>
      <c r="AX110" s="61"/>
      <c r="AY110" s="61"/>
      <c r="AZ110" s="61"/>
      <c r="BA110" s="61"/>
      <c r="BB110" s="61"/>
      <c r="BC110" s="61"/>
      <c r="BD110" s="61"/>
    </row>
    <row r="111" spans="1:56" x14ac:dyDescent="0.2">
      <c r="A111" s="3">
        <v>103</v>
      </c>
      <c r="B111" s="19"/>
      <c r="C111" s="16" t="str">
        <f t="shared" ref="C111:C174" si="72">IF(ISNUMBER(B111)=TRUE,VLOOKUP(B111,BorderAthletes,2,FALSE)&amp;" " &amp;VLOOKUP(B111,BorderAthletes,3,FALSE),"")</f>
        <v/>
      </c>
      <c r="D111" s="16" t="str">
        <f t="shared" ref="D111:D174" si="73">IF(ISNUMBER(B111)=TRUE,VLOOKUP(B111,BorderAthletes,7,FALSE),"")</f>
        <v/>
      </c>
      <c r="E111" s="20" t="str">
        <f t="shared" ref="E111:E174" si="74">IF(ISNUMBER(B111)=TRUE,VLOOKUP(B111,BorderAthletes,4,FALSE),"")</f>
        <v/>
      </c>
      <c r="F111" s="20" t="str">
        <f t="shared" ref="F111:F174" si="75">IF(ISNUMBER(B111)=TRUE,VLOOKUP(B111,BorderAthletes,5,FALSE),"")</f>
        <v/>
      </c>
      <c r="G111" s="16" t="str">
        <f t="shared" si="47"/>
        <v/>
      </c>
      <c r="H111" s="17"/>
      <c r="I111" s="18"/>
      <c r="J111" s="36" t="str">
        <f t="shared" si="46"/>
        <v/>
      </c>
      <c r="K111" s="21">
        <f>COUNTIF(D$9:D111,D111)</f>
        <v>28</v>
      </c>
      <c r="L111" s="21">
        <f>COUNTIF(G$9:G111,G111)</f>
        <v>28</v>
      </c>
      <c r="M111" s="16">
        <f>SUMIF(G$9:G111,G111,A$9:A111)</f>
        <v>2506</v>
      </c>
      <c r="N111" s="16" t="str">
        <f t="shared" si="48"/>
        <v/>
      </c>
      <c r="O111" s="16" t="str">
        <f t="shared" si="49"/>
        <v/>
      </c>
      <c r="P111" s="16" t="str">
        <f t="shared" si="50"/>
        <v/>
      </c>
      <c r="Q111" s="34" t="str">
        <f t="shared" si="51"/>
        <v/>
      </c>
      <c r="R111" s="16" t="str">
        <f t="shared" si="52"/>
        <v/>
      </c>
      <c r="S111" s="16" t="str">
        <f t="shared" si="53"/>
        <v/>
      </c>
      <c r="T111" s="16" t="str">
        <f t="shared" si="54"/>
        <v/>
      </c>
      <c r="U111" s="34" t="str">
        <f t="shared" si="55"/>
        <v/>
      </c>
      <c r="V111" s="16" t="str">
        <f t="shared" si="56"/>
        <v/>
      </c>
      <c r="W111" s="16" t="str">
        <f t="shared" si="57"/>
        <v/>
      </c>
      <c r="X111" s="16" t="str">
        <f t="shared" si="58"/>
        <v/>
      </c>
      <c r="Y111" s="34" t="str">
        <f t="shared" si="59"/>
        <v/>
      </c>
      <c r="Z111" s="16" t="str">
        <f t="shared" si="60"/>
        <v/>
      </c>
      <c r="AA111" s="16" t="str">
        <f t="shared" si="61"/>
        <v/>
      </c>
      <c r="AB111" s="16" t="str">
        <f t="shared" si="62"/>
        <v/>
      </c>
      <c r="AC111" s="34" t="str">
        <f t="shared" si="63"/>
        <v/>
      </c>
      <c r="AD111" s="16" t="str">
        <f t="shared" si="64"/>
        <v/>
      </c>
      <c r="AE111" s="16" t="str">
        <f t="shared" si="65"/>
        <v/>
      </c>
      <c r="AF111" s="16" t="str">
        <f t="shared" si="66"/>
        <v/>
      </c>
      <c r="AG111" s="34" t="str">
        <f t="shared" si="67"/>
        <v/>
      </c>
      <c r="AH111" s="16" t="str">
        <f t="shared" si="68"/>
        <v/>
      </c>
      <c r="AI111" s="16" t="str">
        <f t="shared" si="69"/>
        <v/>
      </c>
      <c r="AJ111" s="16" t="str">
        <f t="shared" si="70"/>
        <v/>
      </c>
      <c r="AK111" s="34" t="str">
        <f t="shared" si="71"/>
        <v/>
      </c>
      <c r="AL111" s="34"/>
      <c r="AM111" s="34"/>
      <c r="AN111" s="34"/>
      <c r="AO111" s="34"/>
      <c r="AP111" s="34"/>
      <c r="AQ111" s="34"/>
      <c r="AR111" s="61"/>
      <c r="AS111" s="61"/>
      <c r="AT111" s="61"/>
      <c r="AU111" s="61"/>
      <c r="AV111" s="61"/>
      <c r="AW111" s="61"/>
      <c r="AX111" s="61"/>
      <c r="AY111" s="61"/>
      <c r="AZ111" s="61"/>
      <c r="BA111" s="61"/>
      <c r="BB111" s="61"/>
      <c r="BC111" s="61"/>
      <c r="BD111" s="61"/>
    </row>
    <row r="112" spans="1:56" x14ac:dyDescent="0.2">
      <c r="A112" s="3">
        <v>104</v>
      </c>
      <c r="B112" s="19"/>
      <c r="C112" s="16" t="str">
        <f t="shared" si="72"/>
        <v/>
      </c>
      <c r="D112" s="16" t="str">
        <f t="shared" si="73"/>
        <v/>
      </c>
      <c r="E112" s="20" t="str">
        <f t="shared" si="74"/>
        <v/>
      </c>
      <c r="F112" s="20" t="str">
        <f t="shared" si="75"/>
        <v/>
      </c>
      <c r="G112" s="16" t="str">
        <f t="shared" si="47"/>
        <v/>
      </c>
      <c r="H112" s="17"/>
      <c r="I112" s="18"/>
      <c r="J112" s="36" t="str">
        <f t="shared" si="46"/>
        <v/>
      </c>
      <c r="K112" s="21">
        <f>COUNTIF(D$9:D112,D112)</f>
        <v>29</v>
      </c>
      <c r="L112" s="21">
        <f>COUNTIF(G$9:G112,G112)</f>
        <v>29</v>
      </c>
      <c r="M112" s="16">
        <f>SUMIF(G$9:G112,G112,A$9:A112)</f>
        <v>2610</v>
      </c>
      <c r="N112" s="16" t="str">
        <f t="shared" si="48"/>
        <v/>
      </c>
      <c r="O112" s="16" t="str">
        <f t="shared" si="49"/>
        <v/>
      </c>
      <c r="P112" s="16" t="str">
        <f t="shared" si="50"/>
        <v/>
      </c>
      <c r="Q112" s="34" t="str">
        <f t="shared" si="51"/>
        <v/>
      </c>
      <c r="R112" s="16" t="str">
        <f t="shared" si="52"/>
        <v/>
      </c>
      <c r="S112" s="16" t="str">
        <f t="shared" si="53"/>
        <v/>
      </c>
      <c r="T112" s="16" t="str">
        <f t="shared" si="54"/>
        <v/>
      </c>
      <c r="U112" s="34" t="str">
        <f t="shared" si="55"/>
        <v/>
      </c>
      <c r="V112" s="16" t="str">
        <f t="shared" si="56"/>
        <v/>
      </c>
      <c r="W112" s="16" t="str">
        <f t="shared" si="57"/>
        <v/>
      </c>
      <c r="X112" s="16" t="str">
        <f t="shared" si="58"/>
        <v/>
      </c>
      <c r="Y112" s="34" t="str">
        <f t="shared" si="59"/>
        <v/>
      </c>
      <c r="Z112" s="16" t="str">
        <f t="shared" si="60"/>
        <v/>
      </c>
      <c r="AA112" s="16" t="str">
        <f t="shared" si="61"/>
        <v/>
      </c>
      <c r="AB112" s="16" t="str">
        <f t="shared" si="62"/>
        <v/>
      </c>
      <c r="AC112" s="34" t="str">
        <f t="shared" si="63"/>
        <v/>
      </c>
      <c r="AD112" s="16" t="str">
        <f t="shared" si="64"/>
        <v/>
      </c>
      <c r="AE112" s="16" t="str">
        <f t="shared" si="65"/>
        <v/>
      </c>
      <c r="AF112" s="16" t="str">
        <f t="shared" si="66"/>
        <v/>
      </c>
      <c r="AG112" s="34" t="str">
        <f t="shared" si="67"/>
        <v/>
      </c>
      <c r="AH112" s="16" t="str">
        <f t="shared" si="68"/>
        <v/>
      </c>
      <c r="AI112" s="16" t="str">
        <f t="shared" si="69"/>
        <v/>
      </c>
      <c r="AJ112" s="16" t="str">
        <f t="shared" si="70"/>
        <v/>
      </c>
      <c r="AK112" s="34" t="str">
        <f t="shared" si="71"/>
        <v/>
      </c>
      <c r="AL112" s="34"/>
      <c r="AM112" s="34"/>
      <c r="AN112" s="34"/>
      <c r="AO112" s="34"/>
      <c r="AP112" s="34"/>
      <c r="AQ112" s="34"/>
      <c r="AR112" s="61"/>
      <c r="AS112" s="61"/>
      <c r="AT112" s="61"/>
      <c r="AU112" s="61"/>
      <c r="AV112" s="61"/>
      <c r="AW112" s="61"/>
      <c r="AX112" s="61"/>
      <c r="AY112" s="61"/>
      <c r="AZ112" s="61"/>
      <c r="BA112" s="61"/>
      <c r="BB112" s="61"/>
      <c r="BC112" s="61"/>
      <c r="BD112" s="61"/>
    </row>
    <row r="113" spans="1:56" x14ac:dyDescent="0.2">
      <c r="A113" s="3">
        <v>105</v>
      </c>
      <c r="B113" s="19"/>
      <c r="C113" s="16" t="str">
        <f t="shared" si="72"/>
        <v/>
      </c>
      <c r="D113" s="16" t="str">
        <f t="shared" si="73"/>
        <v/>
      </c>
      <c r="E113" s="20" t="str">
        <f t="shared" si="74"/>
        <v/>
      </c>
      <c r="F113" s="20" t="str">
        <f t="shared" si="75"/>
        <v/>
      </c>
      <c r="G113" s="16" t="str">
        <f t="shared" si="47"/>
        <v/>
      </c>
      <c r="H113" s="17"/>
      <c r="I113" s="18"/>
      <c r="J113" s="36" t="str">
        <f t="shared" si="46"/>
        <v/>
      </c>
      <c r="K113" s="21">
        <f>COUNTIF(D$9:D113,D113)</f>
        <v>30</v>
      </c>
      <c r="L113" s="21">
        <f>COUNTIF(G$9:G113,G113)</f>
        <v>30</v>
      </c>
      <c r="M113" s="16">
        <f>SUMIF(G$9:G113,G113,A$9:A113)</f>
        <v>2715</v>
      </c>
      <c r="N113" s="16" t="str">
        <f t="shared" si="48"/>
        <v/>
      </c>
      <c r="O113" s="16" t="str">
        <f t="shared" si="49"/>
        <v/>
      </c>
      <c r="P113" s="16" t="str">
        <f t="shared" si="50"/>
        <v/>
      </c>
      <c r="Q113" s="34" t="str">
        <f t="shared" si="51"/>
        <v/>
      </c>
      <c r="R113" s="16" t="str">
        <f t="shared" si="52"/>
        <v/>
      </c>
      <c r="S113" s="16" t="str">
        <f t="shared" si="53"/>
        <v/>
      </c>
      <c r="T113" s="16" t="str">
        <f t="shared" si="54"/>
        <v/>
      </c>
      <c r="U113" s="34" t="str">
        <f t="shared" si="55"/>
        <v/>
      </c>
      <c r="V113" s="16" t="str">
        <f t="shared" si="56"/>
        <v/>
      </c>
      <c r="W113" s="16" t="str">
        <f t="shared" si="57"/>
        <v/>
      </c>
      <c r="X113" s="16" t="str">
        <f t="shared" si="58"/>
        <v/>
      </c>
      <c r="Y113" s="34" t="str">
        <f t="shared" si="59"/>
        <v/>
      </c>
      <c r="Z113" s="16" t="str">
        <f t="shared" si="60"/>
        <v/>
      </c>
      <c r="AA113" s="16" t="str">
        <f t="shared" si="61"/>
        <v/>
      </c>
      <c r="AB113" s="16" t="str">
        <f t="shared" si="62"/>
        <v/>
      </c>
      <c r="AC113" s="34" t="str">
        <f t="shared" si="63"/>
        <v/>
      </c>
      <c r="AD113" s="16" t="str">
        <f t="shared" si="64"/>
        <v/>
      </c>
      <c r="AE113" s="16" t="str">
        <f t="shared" si="65"/>
        <v/>
      </c>
      <c r="AF113" s="16" t="str">
        <f t="shared" si="66"/>
        <v/>
      </c>
      <c r="AG113" s="34" t="str">
        <f t="shared" si="67"/>
        <v/>
      </c>
      <c r="AH113" s="16" t="str">
        <f t="shared" si="68"/>
        <v/>
      </c>
      <c r="AI113" s="16" t="str">
        <f t="shared" si="69"/>
        <v/>
      </c>
      <c r="AJ113" s="16" t="str">
        <f t="shared" si="70"/>
        <v/>
      </c>
      <c r="AK113" s="34" t="str">
        <f t="shared" si="71"/>
        <v/>
      </c>
      <c r="AL113" s="34"/>
      <c r="AM113" s="34"/>
      <c r="AN113" s="34"/>
      <c r="AO113" s="34"/>
      <c r="AP113" s="34"/>
      <c r="AQ113" s="34"/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</row>
    <row r="114" spans="1:56" x14ac:dyDescent="0.2">
      <c r="A114" s="3">
        <v>106</v>
      </c>
      <c r="B114" s="19"/>
      <c r="C114" s="16" t="str">
        <f t="shared" si="72"/>
        <v/>
      </c>
      <c r="D114" s="16" t="str">
        <f t="shared" si="73"/>
        <v/>
      </c>
      <c r="E114" s="20" t="str">
        <f t="shared" si="74"/>
        <v/>
      </c>
      <c r="F114" s="20" t="str">
        <f t="shared" si="75"/>
        <v/>
      </c>
      <c r="G114" s="16" t="str">
        <f t="shared" si="47"/>
        <v/>
      </c>
      <c r="H114" s="17"/>
      <c r="I114" s="18"/>
      <c r="J114" s="36" t="str">
        <f t="shared" si="46"/>
        <v/>
      </c>
      <c r="K114" s="21">
        <f>COUNTIF(D$9:D114,D114)</f>
        <v>31</v>
      </c>
      <c r="L114" s="21">
        <f>COUNTIF(G$9:G114,G114)</f>
        <v>31</v>
      </c>
      <c r="M114" s="16">
        <f>SUMIF(G$9:G114,G114,A$9:A114)</f>
        <v>2821</v>
      </c>
      <c r="N114" s="16" t="str">
        <f t="shared" si="48"/>
        <v/>
      </c>
      <c r="O114" s="16" t="str">
        <f t="shared" si="49"/>
        <v/>
      </c>
      <c r="P114" s="16" t="str">
        <f t="shared" si="50"/>
        <v/>
      </c>
      <c r="Q114" s="34" t="str">
        <f t="shared" si="51"/>
        <v/>
      </c>
      <c r="R114" s="16" t="str">
        <f t="shared" si="52"/>
        <v/>
      </c>
      <c r="S114" s="16" t="str">
        <f t="shared" si="53"/>
        <v/>
      </c>
      <c r="T114" s="16" t="str">
        <f t="shared" si="54"/>
        <v/>
      </c>
      <c r="U114" s="34" t="str">
        <f t="shared" si="55"/>
        <v/>
      </c>
      <c r="V114" s="16" t="str">
        <f t="shared" si="56"/>
        <v/>
      </c>
      <c r="W114" s="16" t="str">
        <f t="shared" si="57"/>
        <v/>
      </c>
      <c r="X114" s="16" t="str">
        <f t="shared" si="58"/>
        <v/>
      </c>
      <c r="Y114" s="34" t="str">
        <f t="shared" si="59"/>
        <v/>
      </c>
      <c r="Z114" s="16" t="str">
        <f t="shared" si="60"/>
        <v/>
      </c>
      <c r="AA114" s="16" t="str">
        <f t="shared" si="61"/>
        <v/>
      </c>
      <c r="AB114" s="16" t="str">
        <f t="shared" si="62"/>
        <v/>
      </c>
      <c r="AC114" s="34" t="str">
        <f t="shared" si="63"/>
        <v/>
      </c>
      <c r="AD114" s="16" t="str">
        <f t="shared" si="64"/>
        <v/>
      </c>
      <c r="AE114" s="16" t="str">
        <f t="shared" si="65"/>
        <v/>
      </c>
      <c r="AF114" s="16" t="str">
        <f t="shared" si="66"/>
        <v/>
      </c>
      <c r="AG114" s="34" t="str">
        <f t="shared" si="67"/>
        <v/>
      </c>
      <c r="AH114" s="16" t="str">
        <f t="shared" si="68"/>
        <v/>
      </c>
      <c r="AI114" s="16" t="str">
        <f t="shared" si="69"/>
        <v/>
      </c>
      <c r="AJ114" s="16" t="str">
        <f t="shared" si="70"/>
        <v/>
      </c>
      <c r="AK114" s="34" t="str">
        <f t="shared" si="71"/>
        <v/>
      </c>
      <c r="AL114" s="34"/>
      <c r="AM114" s="34"/>
      <c r="AN114" s="34"/>
      <c r="AO114" s="34"/>
      <c r="AP114" s="34"/>
      <c r="AQ114" s="34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</row>
    <row r="115" spans="1:56" x14ac:dyDescent="0.2">
      <c r="A115" s="3">
        <v>107</v>
      </c>
      <c r="B115" s="19"/>
      <c r="C115" s="16" t="str">
        <f t="shared" si="72"/>
        <v/>
      </c>
      <c r="D115" s="16" t="str">
        <f t="shared" si="73"/>
        <v/>
      </c>
      <c r="E115" s="20" t="str">
        <f t="shared" si="74"/>
        <v/>
      </c>
      <c r="F115" s="20" t="str">
        <f t="shared" si="75"/>
        <v/>
      </c>
      <c r="G115" s="16" t="str">
        <f t="shared" si="47"/>
        <v/>
      </c>
      <c r="H115" s="17"/>
      <c r="I115" s="18"/>
      <c r="J115" s="36" t="str">
        <f t="shared" si="46"/>
        <v/>
      </c>
      <c r="K115" s="21">
        <f>COUNTIF(D$9:D115,D115)</f>
        <v>32</v>
      </c>
      <c r="L115" s="21">
        <f>COUNTIF(G$9:G115,G115)</f>
        <v>32</v>
      </c>
      <c r="M115" s="16">
        <f>SUMIF(G$9:G115,G115,A$9:A115)</f>
        <v>2928</v>
      </c>
      <c r="N115" s="16" t="str">
        <f t="shared" si="48"/>
        <v/>
      </c>
      <c r="O115" s="16" t="str">
        <f t="shared" si="49"/>
        <v/>
      </c>
      <c r="P115" s="16" t="str">
        <f t="shared" si="50"/>
        <v/>
      </c>
      <c r="Q115" s="34" t="str">
        <f t="shared" si="51"/>
        <v/>
      </c>
      <c r="R115" s="16" t="str">
        <f t="shared" si="52"/>
        <v/>
      </c>
      <c r="S115" s="16" t="str">
        <f t="shared" si="53"/>
        <v/>
      </c>
      <c r="T115" s="16" t="str">
        <f t="shared" si="54"/>
        <v/>
      </c>
      <c r="U115" s="34" t="str">
        <f t="shared" si="55"/>
        <v/>
      </c>
      <c r="V115" s="16" t="str">
        <f t="shared" si="56"/>
        <v/>
      </c>
      <c r="W115" s="16" t="str">
        <f t="shared" si="57"/>
        <v/>
      </c>
      <c r="X115" s="16" t="str">
        <f t="shared" si="58"/>
        <v/>
      </c>
      <c r="Y115" s="34" t="str">
        <f t="shared" si="59"/>
        <v/>
      </c>
      <c r="Z115" s="16" t="str">
        <f t="shared" si="60"/>
        <v/>
      </c>
      <c r="AA115" s="16" t="str">
        <f t="shared" si="61"/>
        <v/>
      </c>
      <c r="AB115" s="16" t="str">
        <f t="shared" si="62"/>
        <v/>
      </c>
      <c r="AC115" s="34" t="str">
        <f t="shared" si="63"/>
        <v/>
      </c>
      <c r="AD115" s="16" t="str">
        <f t="shared" si="64"/>
        <v/>
      </c>
      <c r="AE115" s="16" t="str">
        <f t="shared" si="65"/>
        <v/>
      </c>
      <c r="AF115" s="16" t="str">
        <f t="shared" si="66"/>
        <v/>
      </c>
      <c r="AG115" s="34" t="str">
        <f t="shared" si="67"/>
        <v/>
      </c>
      <c r="AH115" s="16" t="str">
        <f t="shared" si="68"/>
        <v/>
      </c>
      <c r="AI115" s="16" t="str">
        <f t="shared" si="69"/>
        <v/>
      </c>
      <c r="AJ115" s="16" t="str">
        <f t="shared" si="70"/>
        <v/>
      </c>
      <c r="AK115" s="34" t="str">
        <f t="shared" si="71"/>
        <v/>
      </c>
      <c r="AL115" s="34"/>
      <c r="AM115" s="34"/>
      <c r="AN115" s="34"/>
      <c r="AO115" s="34"/>
      <c r="AP115" s="34"/>
      <c r="AQ115" s="34"/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</row>
    <row r="116" spans="1:56" x14ac:dyDescent="0.2">
      <c r="A116" s="3">
        <v>108</v>
      </c>
      <c r="B116" s="19"/>
      <c r="C116" s="16" t="str">
        <f t="shared" si="72"/>
        <v/>
      </c>
      <c r="D116" s="16" t="str">
        <f t="shared" si="73"/>
        <v/>
      </c>
      <c r="E116" s="20" t="str">
        <f t="shared" si="74"/>
        <v/>
      </c>
      <c r="F116" s="20" t="str">
        <f t="shared" si="75"/>
        <v/>
      </c>
      <c r="G116" s="16" t="str">
        <f t="shared" si="47"/>
        <v/>
      </c>
      <c r="H116" s="17"/>
      <c r="I116" s="18"/>
      <c r="J116" s="36" t="str">
        <f t="shared" si="46"/>
        <v/>
      </c>
      <c r="K116" s="21">
        <f>COUNTIF(D$9:D116,D116)</f>
        <v>33</v>
      </c>
      <c r="L116" s="21">
        <f>COUNTIF(G$9:G116,G116)</f>
        <v>33</v>
      </c>
      <c r="M116" s="16">
        <f>SUMIF(G$9:G116,G116,A$9:A116)</f>
        <v>3036</v>
      </c>
      <c r="N116" s="16" t="str">
        <f t="shared" si="48"/>
        <v/>
      </c>
      <c r="O116" s="16" t="str">
        <f t="shared" si="49"/>
        <v/>
      </c>
      <c r="P116" s="16" t="str">
        <f t="shared" si="50"/>
        <v/>
      </c>
      <c r="Q116" s="34" t="str">
        <f t="shared" si="51"/>
        <v/>
      </c>
      <c r="R116" s="16" t="str">
        <f t="shared" si="52"/>
        <v/>
      </c>
      <c r="S116" s="16" t="str">
        <f t="shared" si="53"/>
        <v/>
      </c>
      <c r="T116" s="16" t="str">
        <f t="shared" si="54"/>
        <v/>
      </c>
      <c r="U116" s="34" t="str">
        <f t="shared" si="55"/>
        <v/>
      </c>
      <c r="V116" s="16" t="str">
        <f t="shared" si="56"/>
        <v/>
      </c>
      <c r="W116" s="16" t="str">
        <f t="shared" si="57"/>
        <v/>
      </c>
      <c r="X116" s="16" t="str">
        <f t="shared" si="58"/>
        <v/>
      </c>
      <c r="Y116" s="34" t="str">
        <f t="shared" si="59"/>
        <v/>
      </c>
      <c r="Z116" s="16" t="str">
        <f t="shared" si="60"/>
        <v/>
      </c>
      <c r="AA116" s="16" t="str">
        <f t="shared" si="61"/>
        <v/>
      </c>
      <c r="AB116" s="16" t="str">
        <f t="shared" si="62"/>
        <v/>
      </c>
      <c r="AC116" s="34" t="str">
        <f t="shared" si="63"/>
        <v/>
      </c>
      <c r="AD116" s="16" t="str">
        <f t="shared" si="64"/>
        <v/>
      </c>
      <c r="AE116" s="16" t="str">
        <f t="shared" si="65"/>
        <v/>
      </c>
      <c r="AF116" s="16" t="str">
        <f t="shared" si="66"/>
        <v/>
      </c>
      <c r="AG116" s="34" t="str">
        <f t="shared" si="67"/>
        <v/>
      </c>
      <c r="AH116" s="16" t="str">
        <f t="shared" si="68"/>
        <v/>
      </c>
      <c r="AI116" s="16" t="str">
        <f t="shared" si="69"/>
        <v/>
      </c>
      <c r="AJ116" s="16" t="str">
        <f t="shared" si="70"/>
        <v/>
      </c>
      <c r="AK116" s="34" t="str">
        <f t="shared" si="71"/>
        <v/>
      </c>
      <c r="AL116" s="34"/>
      <c r="AM116" s="34"/>
      <c r="AN116" s="34"/>
      <c r="AO116" s="34"/>
      <c r="AP116" s="34"/>
      <c r="AQ116" s="34"/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</row>
    <row r="117" spans="1:56" x14ac:dyDescent="0.2">
      <c r="A117" s="3">
        <v>109</v>
      </c>
      <c r="B117" s="19"/>
      <c r="C117" s="16" t="str">
        <f t="shared" si="72"/>
        <v/>
      </c>
      <c r="D117" s="16" t="str">
        <f t="shared" si="73"/>
        <v/>
      </c>
      <c r="E117" s="20" t="str">
        <f t="shared" si="74"/>
        <v/>
      </c>
      <c r="F117" s="20" t="str">
        <f t="shared" si="75"/>
        <v/>
      </c>
      <c r="G117" s="16" t="str">
        <f t="shared" si="47"/>
        <v/>
      </c>
      <c r="H117" s="17"/>
      <c r="I117" s="18"/>
      <c r="J117" s="36" t="str">
        <f t="shared" si="46"/>
        <v/>
      </c>
      <c r="K117" s="21">
        <f>COUNTIF(D$9:D117,D117)</f>
        <v>34</v>
      </c>
      <c r="L117" s="21">
        <f>COUNTIF(G$9:G117,G117)</f>
        <v>34</v>
      </c>
      <c r="M117" s="16">
        <f>SUMIF(G$9:G117,G117,A$9:A117)</f>
        <v>3145</v>
      </c>
      <c r="N117" s="16" t="str">
        <f t="shared" si="48"/>
        <v/>
      </c>
      <c r="O117" s="16" t="str">
        <f t="shared" si="49"/>
        <v/>
      </c>
      <c r="P117" s="16" t="str">
        <f t="shared" si="50"/>
        <v/>
      </c>
      <c r="Q117" s="34" t="str">
        <f t="shared" si="51"/>
        <v/>
      </c>
      <c r="R117" s="16" t="str">
        <f t="shared" si="52"/>
        <v/>
      </c>
      <c r="S117" s="16" t="str">
        <f t="shared" si="53"/>
        <v/>
      </c>
      <c r="T117" s="16" t="str">
        <f t="shared" si="54"/>
        <v/>
      </c>
      <c r="U117" s="34" t="str">
        <f t="shared" si="55"/>
        <v/>
      </c>
      <c r="V117" s="16" t="str">
        <f t="shared" si="56"/>
        <v/>
      </c>
      <c r="W117" s="16" t="str">
        <f t="shared" si="57"/>
        <v/>
      </c>
      <c r="X117" s="16" t="str">
        <f t="shared" si="58"/>
        <v/>
      </c>
      <c r="Y117" s="34" t="str">
        <f t="shared" si="59"/>
        <v/>
      </c>
      <c r="Z117" s="16" t="str">
        <f t="shared" si="60"/>
        <v/>
      </c>
      <c r="AA117" s="16" t="str">
        <f t="shared" si="61"/>
        <v/>
      </c>
      <c r="AB117" s="16" t="str">
        <f t="shared" si="62"/>
        <v/>
      </c>
      <c r="AC117" s="34" t="str">
        <f t="shared" si="63"/>
        <v/>
      </c>
      <c r="AD117" s="16" t="str">
        <f t="shared" si="64"/>
        <v/>
      </c>
      <c r="AE117" s="16" t="str">
        <f t="shared" si="65"/>
        <v/>
      </c>
      <c r="AF117" s="16" t="str">
        <f t="shared" si="66"/>
        <v/>
      </c>
      <c r="AG117" s="34" t="str">
        <f t="shared" si="67"/>
        <v/>
      </c>
      <c r="AH117" s="16" t="str">
        <f t="shared" si="68"/>
        <v/>
      </c>
      <c r="AI117" s="16" t="str">
        <f t="shared" si="69"/>
        <v/>
      </c>
      <c r="AJ117" s="16" t="str">
        <f t="shared" si="70"/>
        <v/>
      </c>
      <c r="AK117" s="34" t="str">
        <f t="shared" si="71"/>
        <v/>
      </c>
      <c r="AL117" s="34"/>
      <c r="AM117" s="34"/>
      <c r="AN117" s="34"/>
      <c r="AO117" s="34"/>
      <c r="AP117" s="34"/>
      <c r="AQ117" s="34"/>
      <c r="AR117" s="61"/>
      <c r="AS117" s="61"/>
      <c r="AT117" s="61"/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</row>
    <row r="118" spans="1:56" x14ac:dyDescent="0.2">
      <c r="A118" s="3">
        <v>110</v>
      </c>
      <c r="B118" s="19"/>
      <c r="C118" s="16" t="str">
        <f t="shared" si="72"/>
        <v/>
      </c>
      <c r="D118" s="16" t="str">
        <f t="shared" si="73"/>
        <v/>
      </c>
      <c r="E118" s="20" t="str">
        <f t="shared" si="74"/>
        <v/>
      </c>
      <c r="F118" s="20" t="str">
        <f t="shared" si="75"/>
        <v/>
      </c>
      <c r="G118" s="16" t="str">
        <f t="shared" si="47"/>
        <v/>
      </c>
      <c r="H118" s="17"/>
      <c r="I118" s="18"/>
      <c r="J118" s="36" t="str">
        <f t="shared" si="46"/>
        <v/>
      </c>
      <c r="K118" s="21">
        <f>COUNTIF(D$9:D118,D118)</f>
        <v>35</v>
      </c>
      <c r="L118" s="21">
        <f>COUNTIF(G$9:G118,G118)</f>
        <v>35</v>
      </c>
      <c r="M118" s="16">
        <f>SUMIF(G$9:G118,G118,A$9:A118)</f>
        <v>3255</v>
      </c>
      <c r="N118" s="16" t="str">
        <f t="shared" si="48"/>
        <v/>
      </c>
      <c r="O118" s="16" t="str">
        <f t="shared" si="49"/>
        <v/>
      </c>
      <c r="P118" s="16" t="str">
        <f t="shared" si="50"/>
        <v/>
      </c>
      <c r="Q118" s="34" t="str">
        <f t="shared" si="51"/>
        <v/>
      </c>
      <c r="R118" s="16" t="str">
        <f t="shared" si="52"/>
        <v/>
      </c>
      <c r="S118" s="16" t="str">
        <f t="shared" si="53"/>
        <v/>
      </c>
      <c r="T118" s="16" t="str">
        <f t="shared" si="54"/>
        <v/>
      </c>
      <c r="U118" s="34" t="str">
        <f t="shared" si="55"/>
        <v/>
      </c>
      <c r="V118" s="16" t="str">
        <f t="shared" si="56"/>
        <v/>
      </c>
      <c r="W118" s="16" t="str">
        <f t="shared" si="57"/>
        <v/>
      </c>
      <c r="X118" s="16" t="str">
        <f t="shared" si="58"/>
        <v/>
      </c>
      <c r="Y118" s="34" t="str">
        <f t="shared" si="59"/>
        <v/>
      </c>
      <c r="Z118" s="16" t="str">
        <f t="shared" si="60"/>
        <v/>
      </c>
      <c r="AA118" s="16" t="str">
        <f t="shared" si="61"/>
        <v/>
      </c>
      <c r="AB118" s="16" t="str">
        <f t="shared" si="62"/>
        <v/>
      </c>
      <c r="AC118" s="34" t="str">
        <f t="shared" si="63"/>
        <v/>
      </c>
      <c r="AD118" s="16" t="str">
        <f t="shared" si="64"/>
        <v/>
      </c>
      <c r="AE118" s="16" t="str">
        <f t="shared" si="65"/>
        <v/>
      </c>
      <c r="AF118" s="16" t="str">
        <f t="shared" si="66"/>
        <v/>
      </c>
      <c r="AG118" s="34" t="str">
        <f t="shared" si="67"/>
        <v/>
      </c>
      <c r="AH118" s="16" t="str">
        <f t="shared" si="68"/>
        <v/>
      </c>
      <c r="AI118" s="16" t="str">
        <f t="shared" si="69"/>
        <v/>
      </c>
      <c r="AJ118" s="16" t="str">
        <f t="shared" si="70"/>
        <v/>
      </c>
      <c r="AK118" s="34" t="str">
        <f t="shared" si="71"/>
        <v/>
      </c>
      <c r="AL118" s="34"/>
      <c r="AM118" s="34"/>
      <c r="AN118" s="34"/>
      <c r="AO118" s="34"/>
      <c r="AP118" s="34"/>
      <c r="AQ118" s="34"/>
      <c r="AR118" s="61"/>
      <c r="AS118" s="61"/>
      <c r="AT118" s="61"/>
      <c r="AU118" s="61"/>
      <c r="AV118" s="61"/>
      <c r="AW118" s="61"/>
      <c r="AX118" s="61"/>
      <c r="AY118" s="61"/>
      <c r="AZ118" s="61"/>
      <c r="BA118" s="61"/>
      <c r="BB118" s="61"/>
      <c r="BC118" s="61"/>
      <c r="BD118" s="61"/>
    </row>
    <row r="119" spans="1:56" x14ac:dyDescent="0.2">
      <c r="A119" s="3">
        <v>111</v>
      </c>
      <c r="B119" s="19"/>
      <c r="C119" s="16" t="str">
        <f t="shared" si="72"/>
        <v/>
      </c>
      <c r="D119" s="16" t="str">
        <f t="shared" si="73"/>
        <v/>
      </c>
      <c r="E119" s="20" t="str">
        <f t="shared" si="74"/>
        <v/>
      </c>
      <c r="F119" s="20" t="str">
        <f t="shared" si="75"/>
        <v/>
      </c>
      <c r="G119" s="16" t="str">
        <f t="shared" si="47"/>
        <v/>
      </c>
      <c r="H119" s="17"/>
      <c r="I119" s="18"/>
      <c r="J119" s="36" t="str">
        <f t="shared" si="46"/>
        <v/>
      </c>
      <c r="K119" s="21">
        <f>COUNTIF(D$9:D119,D119)</f>
        <v>36</v>
      </c>
      <c r="L119" s="21">
        <f>COUNTIF(G$9:G119,G119)</f>
        <v>36</v>
      </c>
      <c r="M119" s="16">
        <f>SUMIF(G$9:G119,G119,A$9:A119)</f>
        <v>3366</v>
      </c>
      <c r="N119" s="16" t="str">
        <f t="shared" si="48"/>
        <v/>
      </c>
      <c r="O119" s="16" t="str">
        <f t="shared" si="49"/>
        <v/>
      </c>
      <c r="P119" s="16" t="str">
        <f t="shared" si="50"/>
        <v/>
      </c>
      <c r="Q119" s="34" t="str">
        <f t="shared" si="51"/>
        <v/>
      </c>
      <c r="R119" s="16" t="str">
        <f t="shared" si="52"/>
        <v/>
      </c>
      <c r="S119" s="16" t="str">
        <f t="shared" si="53"/>
        <v/>
      </c>
      <c r="T119" s="16" t="str">
        <f t="shared" si="54"/>
        <v/>
      </c>
      <c r="U119" s="34" t="str">
        <f t="shared" si="55"/>
        <v/>
      </c>
      <c r="V119" s="16" t="str">
        <f t="shared" si="56"/>
        <v/>
      </c>
      <c r="W119" s="16" t="str">
        <f t="shared" si="57"/>
        <v/>
      </c>
      <c r="X119" s="16" t="str">
        <f t="shared" si="58"/>
        <v/>
      </c>
      <c r="Y119" s="34" t="str">
        <f t="shared" si="59"/>
        <v/>
      </c>
      <c r="Z119" s="16" t="str">
        <f t="shared" si="60"/>
        <v/>
      </c>
      <c r="AA119" s="16" t="str">
        <f t="shared" si="61"/>
        <v/>
      </c>
      <c r="AB119" s="16" t="str">
        <f t="shared" si="62"/>
        <v/>
      </c>
      <c r="AC119" s="34" t="str">
        <f t="shared" si="63"/>
        <v/>
      </c>
      <c r="AD119" s="16" t="str">
        <f t="shared" si="64"/>
        <v/>
      </c>
      <c r="AE119" s="16" t="str">
        <f t="shared" si="65"/>
        <v/>
      </c>
      <c r="AF119" s="16" t="str">
        <f t="shared" si="66"/>
        <v/>
      </c>
      <c r="AG119" s="34" t="str">
        <f t="shared" si="67"/>
        <v/>
      </c>
      <c r="AH119" s="16" t="str">
        <f t="shared" si="68"/>
        <v/>
      </c>
      <c r="AI119" s="16" t="str">
        <f t="shared" si="69"/>
        <v/>
      </c>
      <c r="AJ119" s="16" t="str">
        <f t="shared" si="70"/>
        <v/>
      </c>
      <c r="AK119" s="34" t="str">
        <f t="shared" si="71"/>
        <v/>
      </c>
      <c r="AL119" s="34"/>
      <c r="AM119" s="34"/>
      <c r="AN119" s="34"/>
      <c r="AO119" s="34"/>
      <c r="AP119" s="34"/>
      <c r="AQ119" s="34"/>
      <c r="AR119" s="61"/>
      <c r="AS119" s="61"/>
      <c r="AT119" s="61"/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</row>
    <row r="120" spans="1:56" x14ac:dyDescent="0.2">
      <c r="A120" s="3">
        <v>112</v>
      </c>
      <c r="B120" s="19"/>
      <c r="C120" s="16" t="str">
        <f t="shared" si="72"/>
        <v/>
      </c>
      <c r="D120" s="16" t="str">
        <f t="shared" si="73"/>
        <v/>
      </c>
      <c r="E120" s="20" t="str">
        <f t="shared" si="74"/>
        <v/>
      </c>
      <c r="F120" s="20" t="str">
        <f t="shared" si="75"/>
        <v/>
      </c>
      <c r="G120" s="16" t="str">
        <f t="shared" si="47"/>
        <v/>
      </c>
      <c r="H120" s="17"/>
      <c r="I120" s="18"/>
      <c r="J120" s="36" t="str">
        <f t="shared" si="46"/>
        <v/>
      </c>
      <c r="K120" s="21">
        <f>COUNTIF(D$9:D120,D120)</f>
        <v>37</v>
      </c>
      <c r="L120" s="21">
        <f>COUNTIF(G$9:G120,G120)</f>
        <v>37</v>
      </c>
      <c r="M120" s="16">
        <f>SUMIF(G$9:G120,G120,A$9:A120)</f>
        <v>3478</v>
      </c>
      <c r="N120" s="16" t="str">
        <f t="shared" si="48"/>
        <v/>
      </c>
      <c r="O120" s="16" t="str">
        <f t="shared" si="49"/>
        <v/>
      </c>
      <c r="P120" s="16" t="str">
        <f t="shared" si="50"/>
        <v/>
      </c>
      <c r="Q120" s="34" t="str">
        <f t="shared" si="51"/>
        <v/>
      </c>
      <c r="R120" s="16" t="str">
        <f t="shared" si="52"/>
        <v/>
      </c>
      <c r="S120" s="16" t="str">
        <f t="shared" si="53"/>
        <v/>
      </c>
      <c r="T120" s="16" t="str">
        <f t="shared" si="54"/>
        <v/>
      </c>
      <c r="U120" s="34" t="str">
        <f t="shared" si="55"/>
        <v/>
      </c>
      <c r="V120" s="16" t="str">
        <f t="shared" si="56"/>
        <v/>
      </c>
      <c r="W120" s="16" t="str">
        <f t="shared" si="57"/>
        <v/>
      </c>
      <c r="X120" s="16" t="str">
        <f t="shared" si="58"/>
        <v/>
      </c>
      <c r="Y120" s="34" t="str">
        <f t="shared" si="59"/>
        <v/>
      </c>
      <c r="Z120" s="16" t="str">
        <f t="shared" si="60"/>
        <v/>
      </c>
      <c r="AA120" s="16" t="str">
        <f t="shared" si="61"/>
        <v/>
      </c>
      <c r="AB120" s="16" t="str">
        <f t="shared" si="62"/>
        <v/>
      </c>
      <c r="AC120" s="34" t="str">
        <f t="shared" si="63"/>
        <v/>
      </c>
      <c r="AD120" s="16" t="str">
        <f t="shared" si="64"/>
        <v/>
      </c>
      <c r="AE120" s="16" t="str">
        <f t="shared" si="65"/>
        <v/>
      </c>
      <c r="AF120" s="16" t="str">
        <f t="shared" si="66"/>
        <v/>
      </c>
      <c r="AG120" s="34" t="str">
        <f t="shared" si="67"/>
        <v/>
      </c>
      <c r="AH120" s="16" t="str">
        <f t="shared" si="68"/>
        <v/>
      </c>
      <c r="AI120" s="16" t="str">
        <f t="shared" si="69"/>
        <v/>
      </c>
      <c r="AJ120" s="16" t="str">
        <f t="shared" si="70"/>
        <v/>
      </c>
      <c r="AK120" s="34" t="str">
        <f t="shared" si="71"/>
        <v/>
      </c>
      <c r="AL120" s="34"/>
      <c r="AM120" s="34"/>
      <c r="AN120" s="34"/>
      <c r="AO120" s="34"/>
      <c r="AP120" s="34"/>
      <c r="AQ120" s="34"/>
      <c r="AR120" s="61"/>
      <c r="AS120" s="61"/>
      <c r="AT120" s="61"/>
      <c r="AU120" s="61"/>
      <c r="AV120" s="61"/>
      <c r="AW120" s="61"/>
      <c r="AX120" s="61"/>
      <c r="AY120" s="61"/>
      <c r="AZ120" s="61"/>
      <c r="BA120" s="61"/>
      <c r="BB120" s="61"/>
      <c r="BC120" s="61"/>
      <c r="BD120" s="61"/>
    </row>
    <row r="121" spans="1:56" x14ac:dyDescent="0.2">
      <c r="A121" s="3">
        <v>113</v>
      </c>
      <c r="B121" s="19"/>
      <c r="C121" s="16" t="str">
        <f t="shared" si="72"/>
        <v/>
      </c>
      <c r="D121" s="16" t="str">
        <f t="shared" si="73"/>
        <v/>
      </c>
      <c r="E121" s="20" t="str">
        <f t="shared" si="74"/>
        <v/>
      </c>
      <c r="F121" s="20" t="str">
        <f t="shared" si="75"/>
        <v/>
      </c>
      <c r="G121" s="16" t="str">
        <f t="shared" si="47"/>
        <v/>
      </c>
      <c r="H121" s="17"/>
      <c r="I121" s="18"/>
      <c r="J121" s="36" t="str">
        <f t="shared" si="46"/>
        <v/>
      </c>
      <c r="K121" s="21">
        <f>COUNTIF(D$9:D121,D121)</f>
        <v>38</v>
      </c>
      <c r="L121" s="21">
        <f>COUNTIF(G$9:G121,G121)</f>
        <v>38</v>
      </c>
      <c r="M121" s="16">
        <f>SUMIF(G$9:G121,G121,A$9:A121)</f>
        <v>3591</v>
      </c>
      <c r="N121" s="16" t="str">
        <f t="shared" si="48"/>
        <v/>
      </c>
      <c r="O121" s="16" t="str">
        <f t="shared" si="49"/>
        <v/>
      </c>
      <c r="P121" s="16" t="str">
        <f t="shared" si="50"/>
        <v/>
      </c>
      <c r="Q121" s="34" t="str">
        <f t="shared" si="51"/>
        <v/>
      </c>
      <c r="R121" s="16" t="str">
        <f t="shared" si="52"/>
        <v/>
      </c>
      <c r="S121" s="16" t="str">
        <f t="shared" si="53"/>
        <v/>
      </c>
      <c r="T121" s="16" t="str">
        <f t="shared" si="54"/>
        <v/>
      </c>
      <c r="U121" s="34" t="str">
        <f t="shared" si="55"/>
        <v/>
      </c>
      <c r="V121" s="16" t="str">
        <f t="shared" si="56"/>
        <v/>
      </c>
      <c r="W121" s="16" t="str">
        <f t="shared" si="57"/>
        <v/>
      </c>
      <c r="X121" s="16" t="str">
        <f t="shared" si="58"/>
        <v/>
      </c>
      <c r="Y121" s="34" t="str">
        <f t="shared" si="59"/>
        <v/>
      </c>
      <c r="Z121" s="16" t="str">
        <f t="shared" si="60"/>
        <v/>
      </c>
      <c r="AA121" s="16" t="str">
        <f t="shared" si="61"/>
        <v/>
      </c>
      <c r="AB121" s="16" t="str">
        <f t="shared" si="62"/>
        <v/>
      </c>
      <c r="AC121" s="34" t="str">
        <f t="shared" si="63"/>
        <v/>
      </c>
      <c r="AD121" s="16" t="str">
        <f t="shared" si="64"/>
        <v/>
      </c>
      <c r="AE121" s="16" t="str">
        <f t="shared" si="65"/>
        <v/>
      </c>
      <c r="AF121" s="16" t="str">
        <f t="shared" si="66"/>
        <v/>
      </c>
      <c r="AG121" s="34" t="str">
        <f t="shared" si="67"/>
        <v/>
      </c>
      <c r="AH121" s="16" t="str">
        <f t="shared" si="68"/>
        <v/>
      </c>
      <c r="AI121" s="16" t="str">
        <f t="shared" si="69"/>
        <v/>
      </c>
      <c r="AJ121" s="16" t="str">
        <f t="shared" si="70"/>
        <v/>
      </c>
      <c r="AK121" s="34" t="str">
        <f t="shared" si="71"/>
        <v/>
      </c>
      <c r="AL121" s="34"/>
      <c r="AM121" s="34"/>
      <c r="AN121" s="34"/>
      <c r="AO121" s="34"/>
      <c r="AP121" s="34"/>
      <c r="AQ121" s="34"/>
      <c r="AR121" s="61"/>
      <c r="AS121" s="61"/>
      <c r="AT121" s="61"/>
      <c r="AU121" s="61"/>
      <c r="AV121" s="61"/>
      <c r="AW121" s="61"/>
      <c r="AX121" s="61"/>
      <c r="AY121" s="61"/>
      <c r="AZ121" s="61"/>
      <c r="BA121" s="61"/>
      <c r="BB121" s="61"/>
      <c r="BC121" s="61"/>
      <c r="BD121" s="61"/>
    </row>
    <row r="122" spans="1:56" x14ac:dyDescent="0.2">
      <c r="A122" s="3">
        <v>114</v>
      </c>
      <c r="B122" s="19"/>
      <c r="C122" s="16" t="str">
        <f t="shared" si="72"/>
        <v/>
      </c>
      <c r="D122" s="16" t="str">
        <f t="shared" si="73"/>
        <v/>
      </c>
      <c r="E122" s="20" t="str">
        <f t="shared" si="74"/>
        <v/>
      </c>
      <c r="F122" s="20" t="str">
        <f t="shared" si="75"/>
        <v/>
      </c>
      <c r="G122" s="16" t="str">
        <f t="shared" si="47"/>
        <v/>
      </c>
      <c r="H122" s="17"/>
      <c r="I122" s="18"/>
      <c r="J122" s="36" t="str">
        <f t="shared" si="46"/>
        <v/>
      </c>
      <c r="K122" s="21">
        <f>COUNTIF(D$9:D122,D122)</f>
        <v>39</v>
      </c>
      <c r="L122" s="21">
        <f>COUNTIF(G$9:G122,G122)</f>
        <v>39</v>
      </c>
      <c r="M122" s="16">
        <f>SUMIF(G$9:G122,G122,A$9:A122)</f>
        <v>3705</v>
      </c>
      <c r="N122" s="16" t="str">
        <f t="shared" si="48"/>
        <v/>
      </c>
      <c r="O122" s="16" t="str">
        <f t="shared" si="49"/>
        <v/>
      </c>
      <c r="P122" s="16" t="str">
        <f t="shared" si="50"/>
        <v/>
      </c>
      <c r="Q122" s="34" t="str">
        <f t="shared" si="51"/>
        <v/>
      </c>
      <c r="R122" s="16" t="str">
        <f t="shared" si="52"/>
        <v/>
      </c>
      <c r="S122" s="16" t="str">
        <f t="shared" si="53"/>
        <v/>
      </c>
      <c r="T122" s="16" t="str">
        <f t="shared" si="54"/>
        <v/>
      </c>
      <c r="U122" s="34" t="str">
        <f t="shared" si="55"/>
        <v/>
      </c>
      <c r="V122" s="16" t="str">
        <f t="shared" si="56"/>
        <v/>
      </c>
      <c r="W122" s="16" t="str">
        <f t="shared" si="57"/>
        <v/>
      </c>
      <c r="X122" s="16" t="str">
        <f t="shared" si="58"/>
        <v/>
      </c>
      <c r="Y122" s="34" t="str">
        <f t="shared" si="59"/>
        <v/>
      </c>
      <c r="Z122" s="16" t="str">
        <f t="shared" si="60"/>
        <v/>
      </c>
      <c r="AA122" s="16" t="str">
        <f t="shared" si="61"/>
        <v/>
      </c>
      <c r="AB122" s="16" t="str">
        <f t="shared" si="62"/>
        <v/>
      </c>
      <c r="AC122" s="34" t="str">
        <f t="shared" si="63"/>
        <v/>
      </c>
      <c r="AD122" s="16" t="str">
        <f t="shared" si="64"/>
        <v/>
      </c>
      <c r="AE122" s="16" t="str">
        <f t="shared" si="65"/>
        <v/>
      </c>
      <c r="AF122" s="16" t="str">
        <f t="shared" si="66"/>
        <v/>
      </c>
      <c r="AG122" s="34" t="str">
        <f t="shared" si="67"/>
        <v/>
      </c>
      <c r="AH122" s="16" t="str">
        <f t="shared" si="68"/>
        <v/>
      </c>
      <c r="AI122" s="16" t="str">
        <f t="shared" si="69"/>
        <v/>
      </c>
      <c r="AJ122" s="16" t="str">
        <f t="shared" si="70"/>
        <v/>
      </c>
      <c r="AK122" s="34" t="str">
        <f t="shared" si="71"/>
        <v/>
      </c>
      <c r="AL122" s="34"/>
      <c r="AM122" s="34"/>
      <c r="AN122" s="34"/>
      <c r="AO122" s="34"/>
      <c r="AP122" s="34"/>
      <c r="AQ122" s="34"/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</row>
    <row r="123" spans="1:56" x14ac:dyDescent="0.2">
      <c r="A123" s="3">
        <v>115</v>
      </c>
      <c r="B123" s="19"/>
      <c r="C123" s="16" t="str">
        <f t="shared" si="72"/>
        <v/>
      </c>
      <c r="D123" s="16" t="str">
        <f t="shared" si="73"/>
        <v/>
      </c>
      <c r="E123" s="20" t="str">
        <f t="shared" si="74"/>
        <v/>
      </c>
      <c r="F123" s="20" t="str">
        <f t="shared" si="75"/>
        <v/>
      </c>
      <c r="G123" s="16" t="str">
        <f t="shared" si="47"/>
        <v/>
      </c>
      <c r="H123" s="17"/>
      <c r="I123" s="18"/>
      <c r="J123" s="36" t="str">
        <f t="shared" si="46"/>
        <v/>
      </c>
      <c r="K123" s="21">
        <f>COUNTIF(D$9:D123,D123)</f>
        <v>40</v>
      </c>
      <c r="L123" s="21">
        <f>COUNTIF(G$9:G123,G123)</f>
        <v>40</v>
      </c>
      <c r="M123" s="16">
        <f>SUMIF(G$9:G123,G123,A$9:A123)</f>
        <v>3820</v>
      </c>
      <c r="N123" s="16" t="str">
        <f t="shared" si="48"/>
        <v/>
      </c>
      <c r="O123" s="16" t="str">
        <f t="shared" si="49"/>
        <v/>
      </c>
      <c r="P123" s="16" t="str">
        <f t="shared" si="50"/>
        <v/>
      </c>
      <c r="Q123" s="34" t="str">
        <f t="shared" si="51"/>
        <v/>
      </c>
      <c r="R123" s="16" t="str">
        <f t="shared" si="52"/>
        <v/>
      </c>
      <c r="S123" s="16" t="str">
        <f t="shared" si="53"/>
        <v/>
      </c>
      <c r="T123" s="16" t="str">
        <f t="shared" si="54"/>
        <v/>
      </c>
      <c r="U123" s="34" t="str">
        <f t="shared" si="55"/>
        <v/>
      </c>
      <c r="V123" s="16" t="str">
        <f t="shared" si="56"/>
        <v/>
      </c>
      <c r="W123" s="16" t="str">
        <f t="shared" si="57"/>
        <v/>
      </c>
      <c r="X123" s="16" t="str">
        <f t="shared" si="58"/>
        <v/>
      </c>
      <c r="Y123" s="34" t="str">
        <f t="shared" si="59"/>
        <v/>
      </c>
      <c r="Z123" s="16" t="str">
        <f t="shared" si="60"/>
        <v/>
      </c>
      <c r="AA123" s="16" t="str">
        <f t="shared" si="61"/>
        <v/>
      </c>
      <c r="AB123" s="16" t="str">
        <f t="shared" si="62"/>
        <v/>
      </c>
      <c r="AC123" s="34" t="str">
        <f t="shared" si="63"/>
        <v/>
      </c>
      <c r="AD123" s="16" t="str">
        <f t="shared" si="64"/>
        <v/>
      </c>
      <c r="AE123" s="16" t="str">
        <f t="shared" si="65"/>
        <v/>
      </c>
      <c r="AF123" s="16" t="str">
        <f t="shared" si="66"/>
        <v/>
      </c>
      <c r="AG123" s="34" t="str">
        <f t="shared" si="67"/>
        <v/>
      </c>
      <c r="AH123" s="16" t="str">
        <f t="shared" si="68"/>
        <v/>
      </c>
      <c r="AI123" s="16" t="str">
        <f t="shared" si="69"/>
        <v/>
      </c>
      <c r="AJ123" s="16" t="str">
        <f t="shared" si="70"/>
        <v/>
      </c>
      <c r="AK123" s="34" t="str">
        <f t="shared" si="71"/>
        <v/>
      </c>
      <c r="AL123" s="34"/>
      <c r="AM123" s="34"/>
      <c r="AN123" s="34"/>
      <c r="AO123" s="34"/>
      <c r="AP123" s="34"/>
      <c r="AQ123" s="34"/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</row>
    <row r="124" spans="1:56" x14ac:dyDescent="0.2">
      <c r="A124" s="3">
        <v>116</v>
      </c>
      <c r="B124" s="19"/>
      <c r="C124" s="16" t="str">
        <f t="shared" si="72"/>
        <v/>
      </c>
      <c r="D124" s="16" t="str">
        <f t="shared" si="73"/>
        <v/>
      </c>
      <c r="E124" s="20" t="str">
        <f t="shared" si="74"/>
        <v/>
      </c>
      <c r="F124" s="20" t="str">
        <f t="shared" si="75"/>
        <v/>
      </c>
      <c r="G124" s="16" t="str">
        <f t="shared" si="47"/>
        <v/>
      </c>
      <c r="H124" s="17"/>
      <c r="I124" s="18"/>
      <c r="J124" s="36" t="str">
        <f t="shared" si="46"/>
        <v/>
      </c>
      <c r="K124" s="21">
        <f>COUNTIF(D$9:D124,D124)</f>
        <v>41</v>
      </c>
      <c r="L124" s="21">
        <f>COUNTIF(G$9:G124,G124)</f>
        <v>41</v>
      </c>
      <c r="M124" s="16">
        <f>SUMIF(G$9:G124,G124,A$9:A124)</f>
        <v>3936</v>
      </c>
      <c r="N124" s="16" t="str">
        <f t="shared" si="48"/>
        <v/>
      </c>
      <c r="O124" s="16" t="str">
        <f t="shared" si="49"/>
        <v/>
      </c>
      <c r="P124" s="16" t="str">
        <f t="shared" si="50"/>
        <v/>
      </c>
      <c r="Q124" s="34" t="str">
        <f t="shared" si="51"/>
        <v/>
      </c>
      <c r="R124" s="16" t="str">
        <f t="shared" si="52"/>
        <v/>
      </c>
      <c r="S124" s="16" t="str">
        <f t="shared" si="53"/>
        <v/>
      </c>
      <c r="T124" s="16" t="str">
        <f t="shared" si="54"/>
        <v/>
      </c>
      <c r="U124" s="34" t="str">
        <f t="shared" si="55"/>
        <v/>
      </c>
      <c r="V124" s="16" t="str">
        <f t="shared" si="56"/>
        <v/>
      </c>
      <c r="W124" s="16" t="str">
        <f t="shared" si="57"/>
        <v/>
      </c>
      <c r="X124" s="16" t="str">
        <f t="shared" si="58"/>
        <v/>
      </c>
      <c r="Y124" s="34" t="str">
        <f t="shared" si="59"/>
        <v/>
      </c>
      <c r="Z124" s="16" t="str">
        <f t="shared" si="60"/>
        <v/>
      </c>
      <c r="AA124" s="16" t="str">
        <f t="shared" si="61"/>
        <v/>
      </c>
      <c r="AB124" s="16" t="str">
        <f t="shared" si="62"/>
        <v/>
      </c>
      <c r="AC124" s="34" t="str">
        <f t="shared" si="63"/>
        <v/>
      </c>
      <c r="AD124" s="16" t="str">
        <f t="shared" si="64"/>
        <v/>
      </c>
      <c r="AE124" s="16" t="str">
        <f t="shared" si="65"/>
        <v/>
      </c>
      <c r="AF124" s="16" t="str">
        <f t="shared" si="66"/>
        <v/>
      </c>
      <c r="AG124" s="34" t="str">
        <f t="shared" si="67"/>
        <v/>
      </c>
      <c r="AH124" s="16" t="str">
        <f t="shared" si="68"/>
        <v/>
      </c>
      <c r="AI124" s="16" t="str">
        <f t="shared" si="69"/>
        <v/>
      </c>
      <c r="AJ124" s="16" t="str">
        <f t="shared" si="70"/>
        <v/>
      </c>
      <c r="AK124" s="34" t="str">
        <f t="shared" si="71"/>
        <v/>
      </c>
      <c r="AL124" s="34"/>
      <c r="AM124" s="34"/>
      <c r="AN124" s="34"/>
      <c r="AO124" s="34"/>
      <c r="AP124" s="34"/>
      <c r="AQ124" s="34"/>
      <c r="AR124" s="61"/>
      <c r="AS124" s="61"/>
      <c r="AT124" s="61"/>
      <c r="AU124" s="61"/>
      <c r="AV124" s="61"/>
      <c r="AW124" s="61"/>
      <c r="AX124" s="61"/>
      <c r="AY124" s="61"/>
      <c r="AZ124" s="61"/>
      <c r="BA124" s="61"/>
      <c r="BB124" s="61"/>
      <c r="BC124" s="61"/>
      <c r="BD124" s="61"/>
    </row>
    <row r="125" spans="1:56" x14ac:dyDescent="0.2">
      <c r="A125" s="3">
        <v>117</v>
      </c>
      <c r="B125" s="19"/>
      <c r="C125" s="16" t="str">
        <f t="shared" si="72"/>
        <v/>
      </c>
      <c r="D125" s="16" t="str">
        <f t="shared" si="73"/>
        <v/>
      </c>
      <c r="E125" s="20" t="str">
        <f t="shared" si="74"/>
        <v/>
      </c>
      <c r="F125" s="20" t="str">
        <f t="shared" si="75"/>
        <v/>
      </c>
      <c r="G125" s="16" t="str">
        <f t="shared" si="47"/>
        <v/>
      </c>
      <c r="H125" s="17"/>
      <c r="I125" s="18"/>
      <c r="J125" s="36" t="str">
        <f t="shared" si="46"/>
        <v/>
      </c>
      <c r="K125" s="21">
        <f>COUNTIF(D$9:D125,D125)</f>
        <v>42</v>
      </c>
      <c r="L125" s="21">
        <f>COUNTIF(G$9:G125,G125)</f>
        <v>42</v>
      </c>
      <c r="M125" s="16">
        <f>SUMIF(G$9:G125,G125,A$9:A125)</f>
        <v>4053</v>
      </c>
      <c r="N125" s="16" t="str">
        <f t="shared" si="48"/>
        <v/>
      </c>
      <c r="O125" s="16" t="str">
        <f t="shared" si="49"/>
        <v/>
      </c>
      <c r="P125" s="16" t="str">
        <f t="shared" si="50"/>
        <v/>
      </c>
      <c r="Q125" s="34" t="str">
        <f t="shared" si="51"/>
        <v/>
      </c>
      <c r="R125" s="16" t="str">
        <f t="shared" si="52"/>
        <v/>
      </c>
      <c r="S125" s="16" t="str">
        <f t="shared" si="53"/>
        <v/>
      </c>
      <c r="T125" s="16" t="str">
        <f t="shared" si="54"/>
        <v/>
      </c>
      <c r="U125" s="34" t="str">
        <f t="shared" si="55"/>
        <v/>
      </c>
      <c r="V125" s="16" t="str">
        <f t="shared" si="56"/>
        <v/>
      </c>
      <c r="W125" s="16" t="str">
        <f t="shared" si="57"/>
        <v/>
      </c>
      <c r="X125" s="16" t="str">
        <f t="shared" si="58"/>
        <v/>
      </c>
      <c r="Y125" s="34" t="str">
        <f t="shared" si="59"/>
        <v/>
      </c>
      <c r="Z125" s="16" t="str">
        <f t="shared" si="60"/>
        <v/>
      </c>
      <c r="AA125" s="16" t="str">
        <f t="shared" si="61"/>
        <v/>
      </c>
      <c r="AB125" s="16" t="str">
        <f t="shared" si="62"/>
        <v/>
      </c>
      <c r="AC125" s="34" t="str">
        <f t="shared" si="63"/>
        <v/>
      </c>
      <c r="AD125" s="16" t="str">
        <f t="shared" si="64"/>
        <v/>
      </c>
      <c r="AE125" s="16" t="str">
        <f t="shared" si="65"/>
        <v/>
      </c>
      <c r="AF125" s="16" t="str">
        <f t="shared" si="66"/>
        <v/>
      </c>
      <c r="AG125" s="34" t="str">
        <f t="shared" si="67"/>
        <v/>
      </c>
      <c r="AH125" s="16" t="str">
        <f t="shared" si="68"/>
        <v/>
      </c>
      <c r="AI125" s="16" t="str">
        <f t="shared" si="69"/>
        <v/>
      </c>
      <c r="AJ125" s="16" t="str">
        <f t="shared" si="70"/>
        <v/>
      </c>
      <c r="AK125" s="34" t="str">
        <f t="shared" si="71"/>
        <v/>
      </c>
      <c r="AL125" s="34"/>
      <c r="AM125" s="34"/>
      <c r="AN125" s="34"/>
      <c r="AO125" s="34"/>
      <c r="AP125" s="34"/>
      <c r="AQ125" s="34"/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</row>
    <row r="126" spans="1:56" x14ac:dyDescent="0.2">
      <c r="A126" s="3">
        <v>118</v>
      </c>
      <c r="B126" s="19"/>
      <c r="C126" s="16" t="str">
        <f t="shared" si="72"/>
        <v/>
      </c>
      <c r="D126" s="16" t="str">
        <f t="shared" si="73"/>
        <v/>
      </c>
      <c r="E126" s="20" t="str">
        <f t="shared" si="74"/>
        <v/>
      </c>
      <c r="F126" s="20" t="str">
        <f t="shared" si="75"/>
        <v/>
      </c>
      <c r="G126" s="16" t="str">
        <f t="shared" si="47"/>
        <v/>
      </c>
      <c r="H126" s="17"/>
      <c r="I126" s="18"/>
      <c r="J126" s="36" t="str">
        <f t="shared" si="46"/>
        <v/>
      </c>
      <c r="K126" s="21">
        <f>COUNTIF(D$9:D126,D126)</f>
        <v>43</v>
      </c>
      <c r="L126" s="21">
        <f>COUNTIF(G$9:G126,G126)</f>
        <v>43</v>
      </c>
      <c r="M126" s="16">
        <f>SUMIF(G$9:G126,G126,A$9:A126)</f>
        <v>4171</v>
      </c>
      <c r="N126" s="16" t="str">
        <f t="shared" si="48"/>
        <v/>
      </c>
      <c r="O126" s="16" t="str">
        <f t="shared" si="49"/>
        <v/>
      </c>
      <c r="P126" s="16" t="str">
        <f t="shared" si="50"/>
        <v/>
      </c>
      <c r="Q126" s="34" t="str">
        <f t="shared" si="51"/>
        <v/>
      </c>
      <c r="R126" s="16" t="str">
        <f t="shared" si="52"/>
        <v/>
      </c>
      <c r="S126" s="16" t="str">
        <f t="shared" si="53"/>
        <v/>
      </c>
      <c r="T126" s="16" t="str">
        <f t="shared" si="54"/>
        <v/>
      </c>
      <c r="U126" s="34" t="str">
        <f t="shared" si="55"/>
        <v/>
      </c>
      <c r="V126" s="16" t="str">
        <f t="shared" si="56"/>
        <v/>
      </c>
      <c r="W126" s="16" t="str">
        <f t="shared" si="57"/>
        <v/>
      </c>
      <c r="X126" s="16" t="str">
        <f t="shared" si="58"/>
        <v/>
      </c>
      <c r="Y126" s="34" t="str">
        <f t="shared" si="59"/>
        <v/>
      </c>
      <c r="Z126" s="16" t="str">
        <f t="shared" si="60"/>
        <v/>
      </c>
      <c r="AA126" s="16" t="str">
        <f t="shared" si="61"/>
        <v/>
      </c>
      <c r="AB126" s="16" t="str">
        <f t="shared" si="62"/>
        <v/>
      </c>
      <c r="AC126" s="34" t="str">
        <f t="shared" si="63"/>
        <v/>
      </c>
      <c r="AD126" s="16" t="str">
        <f t="shared" si="64"/>
        <v/>
      </c>
      <c r="AE126" s="16" t="str">
        <f t="shared" si="65"/>
        <v/>
      </c>
      <c r="AF126" s="16" t="str">
        <f t="shared" si="66"/>
        <v/>
      </c>
      <c r="AG126" s="34" t="str">
        <f t="shared" si="67"/>
        <v/>
      </c>
      <c r="AH126" s="16" t="str">
        <f t="shared" si="68"/>
        <v/>
      </c>
      <c r="AI126" s="16" t="str">
        <f t="shared" si="69"/>
        <v/>
      </c>
      <c r="AJ126" s="16" t="str">
        <f t="shared" si="70"/>
        <v/>
      </c>
      <c r="AK126" s="34" t="str">
        <f t="shared" si="71"/>
        <v/>
      </c>
      <c r="AL126" s="34"/>
      <c r="AM126" s="34"/>
      <c r="AN126" s="34"/>
      <c r="AO126" s="34"/>
      <c r="AP126" s="34"/>
      <c r="AQ126" s="34"/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</row>
    <row r="127" spans="1:56" x14ac:dyDescent="0.2">
      <c r="A127" s="3">
        <v>119</v>
      </c>
      <c r="B127" s="19"/>
      <c r="C127" s="16" t="str">
        <f t="shared" si="72"/>
        <v/>
      </c>
      <c r="D127" s="16" t="str">
        <f t="shared" si="73"/>
        <v/>
      </c>
      <c r="E127" s="20" t="str">
        <f t="shared" si="74"/>
        <v/>
      </c>
      <c r="F127" s="20" t="str">
        <f t="shared" si="75"/>
        <v/>
      </c>
      <c r="G127" s="16" t="str">
        <f t="shared" si="47"/>
        <v/>
      </c>
      <c r="H127" s="17"/>
      <c r="I127" s="18"/>
      <c r="J127" s="36" t="str">
        <f t="shared" si="46"/>
        <v/>
      </c>
      <c r="K127" s="21">
        <f>COUNTIF(D$9:D127,D127)</f>
        <v>44</v>
      </c>
      <c r="L127" s="21">
        <f>COUNTIF(G$9:G127,G127)</f>
        <v>44</v>
      </c>
      <c r="M127" s="16">
        <f>SUMIF(G$9:G127,G127,A$9:A127)</f>
        <v>4290</v>
      </c>
      <c r="N127" s="16" t="str">
        <f t="shared" si="48"/>
        <v/>
      </c>
      <c r="O127" s="16" t="str">
        <f t="shared" si="49"/>
        <v/>
      </c>
      <c r="P127" s="16" t="str">
        <f t="shared" si="50"/>
        <v/>
      </c>
      <c r="Q127" s="34" t="str">
        <f t="shared" si="51"/>
        <v/>
      </c>
      <c r="R127" s="16" t="str">
        <f t="shared" si="52"/>
        <v/>
      </c>
      <c r="S127" s="16" t="str">
        <f t="shared" si="53"/>
        <v/>
      </c>
      <c r="T127" s="16" t="str">
        <f t="shared" si="54"/>
        <v/>
      </c>
      <c r="U127" s="34" t="str">
        <f t="shared" si="55"/>
        <v/>
      </c>
      <c r="V127" s="16" t="str">
        <f t="shared" si="56"/>
        <v/>
      </c>
      <c r="W127" s="16" t="str">
        <f t="shared" si="57"/>
        <v/>
      </c>
      <c r="X127" s="16" t="str">
        <f t="shared" si="58"/>
        <v/>
      </c>
      <c r="Y127" s="34" t="str">
        <f t="shared" si="59"/>
        <v/>
      </c>
      <c r="Z127" s="16" t="str">
        <f t="shared" si="60"/>
        <v/>
      </c>
      <c r="AA127" s="16" t="str">
        <f t="shared" si="61"/>
        <v/>
      </c>
      <c r="AB127" s="16" t="str">
        <f t="shared" si="62"/>
        <v/>
      </c>
      <c r="AC127" s="34" t="str">
        <f t="shared" si="63"/>
        <v/>
      </c>
      <c r="AD127" s="16" t="str">
        <f t="shared" si="64"/>
        <v/>
      </c>
      <c r="AE127" s="16" t="str">
        <f t="shared" si="65"/>
        <v/>
      </c>
      <c r="AF127" s="16" t="str">
        <f t="shared" si="66"/>
        <v/>
      </c>
      <c r="AG127" s="34" t="str">
        <f t="shared" si="67"/>
        <v/>
      </c>
      <c r="AH127" s="16" t="str">
        <f t="shared" si="68"/>
        <v/>
      </c>
      <c r="AI127" s="16" t="str">
        <f t="shared" si="69"/>
        <v/>
      </c>
      <c r="AJ127" s="16" t="str">
        <f t="shared" si="70"/>
        <v/>
      </c>
      <c r="AK127" s="34" t="str">
        <f t="shared" si="71"/>
        <v/>
      </c>
      <c r="AL127" s="34"/>
      <c r="AM127" s="34"/>
      <c r="AN127" s="34"/>
      <c r="AO127" s="34"/>
      <c r="AP127" s="34"/>
      <c r="AQ127" s="34"/>
      <c r="AR127" s="61"/>
      <c r="AS127" s="61"/>
      <c r="AT127" s="61"/>
      <c r="AU127" s="61"/>
      <c r="AV127" s="61"/>
      <c r="AW127" s="61"/>
      <c r="AX127" s="61"/>
      <c r="AY127" s="61"/>
      <c r="AZ127" s="61"/>
      <c r="BA127" s="61"/>
      <c r="BB127" s="61"/>
      <c r="BC127" s="61"/>
      <c r="BD127" s="61"/>
    </row>
    <row r="128" spans="1:56" x14ac:dyDescent="0.2">
      <c r="A128" s="3">
        <v>120</v>
      </c>
      <c r="B128" s="19"/>
      <c r="C128" s="16" t="str">
        <f t="shared" si="72"/>
        <v/>
      </c>
      <c r="D128" s="16" t="str">
        <f t="shared" si="73"/>
        <v/>
      </c>
      <c r="E128" s="20" t="str">
        <f t="shared" si="74"/>
        <v/>
      </c>
      <c r="F128" s="20" t="str">
        <f t="shared" si="75"/>
        <v/>
      </c>
      <c r="G128" s="16" t="str">
        <f t="shared" si="47"/>
        <v/>
      </c>
      <c r="H128" s="17"/>
      <c r="I128" s="18"/>
      <c r="J128" s="36" t="str">
        <f t="shared" si="46"/>
        <v/>
      </c>
      <c r="K128" s="21">
        <f>COUNTIF(D$9:D128,D128)</f>
        <v>45</v>
      </c>
      <c r="L128" s="21">
        <f>COUNTIF(G$9:G128,G128)</f>
        <v>45</v>
      </c>
      <c r="M128" s="16">
        <f>SUMIF(G$9:G128,G128,A$9:A128)</f>
        <v>4410</v>
      </c>
      <c r="N128" s="16" t="str">
        <f t="shared" si="48"/>
        <v/>
      </c>
      <c r="O128" s="16" t="str">
        <f t="shared" si="49"/>
        <v/>
      </c>
      <c r="P128" s="16" t="str">
        <f t="shared" si="50"/>
        <v/>
      </c>
      <c r="Q128" s="34" t="str">
        <f t="shared" si="51"/>
        <v/>
      </c>
      <c r="R128" s="16" t="str">
        <f t="shared" si="52"/>
        <v/>
      </c>
      <c r="S128" s="16" t="str">
        <f t="shared" si="53"/>
        <v/>
      </c>
      <c r="T128" s="16" t="str">
        <f t="shared" si="54"/>
        <v/>
      </c>
      <c r="U128" s="34" t="str">
        <f t="shared" si="55"/>
        <v/>
      </c>
      <c r="V128" s="16" t="str">
        <f t="shared" si="56"/>
        <v/>
      </c>
      <c r="W128" s="16" t="str">
        <f t="shared" si="57"/>
        <v/>
      </c>
      <c r="X128" s="16" t="str">
        <f t="shared" si="58"/>
        <v/>
      </c>
      <c r="Y128" s="34" t="str">
        <f t="shared" si="59"/>
        <v/>
      </c>
      <c r="Z128" s="16" t="str">
        <f t="shared" si="60"/>
        <v/>
      </c>
      <c r="AA128" s="16" t="str">
        <f t="shared" si="61"/>
        <v/>
      </c>
      <c r="AB128" s="16" t="str">
        <f t="shared" si="62"/>
        <v/>
      </c>
      <c r="AC128" s="34" t="str">
        <f t="shared" si="63"/>
        <v/>
      </c>
      <c r="AD128" s="16" t="str">
        <f t="shared" si="64"/>
        <v/>
      </c>
      <c r="AE128" s="16" t="str">
        <f t="shared" si="65"/>
        <v/>
      </c>
      <c r="AF128" s="16" t="str">
        <f t="shared" si="66"/>
        <v/>
      </c>
      <c r="AG128" s="34" t="str">
        <f t="shared" si="67"/>
        <v/>
      </c>
      <c r="AH128" s="16" t="str">
        <f t="shared" si="68"/>
        <v/>
      </c>
      <c r="AI128" s="16" t="str">
        <f t="shared" si="69"/>
        <v/>
      </c>
      <c r="AJ128" s="16" t="str">
        <f t="shared" si="70"/>
        <v/>
      </c>
      <c r="AK128" s="34" t="str">
        <f t="shared" si="71"/>
        <v/>
      </c>
      <c r="AL128" s="34"/>
      <c r="AM128" s="34"/>
      <c r="AN128" s="34"/>
      <c r="AO128" s="34"/>
      <c r="AP128" s="34"/>
      <c r="AQ128" s="34"/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</row>
    <row r="129" spans="1:56" x14ac:dyDescent="0.2">
      <c r="A129" s="3">
        <v>121</v>
      </c>
      <c r="B129" s="19"/>
      <c r="C129" s="16" t="str">
        <f t="shared" si="72"/>
        <v/>
      </c>
      <c r="D129" s="16" t="str">
        <f t="shared" si="73"/>
        <v/>
      </c>
      <c r="E129" s="20" t="str">
        <f t="shared" si="74"/>
        <v/>
      </c>
      <c r="F129" s="20" t="str">
        <f t="shared" si="75"/>
        <v/>
      </c>
      <c r="G129" s="16" t="str">
        <f t="shared" si="47"/>
        <v/>
      </c>
      <c r="H129" s="17"/>
      <c r="I129" s="18"/>
      <c r="J129" s="36" t="str">
        <f t="shared" si="46"/>
        <v/>
      </c>
      <c r="K129" s="21">
        <f>COUNTIF(D$9:D129,D129)</f>
        <v>46</v>
      </c>
      <c r="L129" s="21">
        <f>COUNTIF(G$9:G129,G129)</f>
        <v>46</v>
      </c>
      <c r="M129" s="16">
        <f>SUMIF(G$9:G129,G129,A$9:A129)</f>
        <v>4531</v>
      </c>
      <c r="N129" s="16" t="str">
        <f t="shared" si="48"/>
        <v/>
      </c>
      <c r="O129" s="16" t="str">
        <f t="shared" si="49"/>
        <v/>
      </c>
      <c r="P129" s="16" t="str">
        <f t="shared" si="50"/>
        <v/>
      </c>
      <c r="Q129" s="34" t="str">
        <f t="shared" si="51"/>
        <v/>
      </c>
      <c r="R129" s="16" t="str">
        <f t="shared" si="52"/>
        <v/>
      </c>
      <c r="S129" s="16" t="str">
        <f t="shared" si="53"/>
        <v/>
      </c>
      <c r="T129" s="16" t="str">
        <f t="shared" si="54"/>
        <v/>
      </c>
      <c r="U129" s="34" t="str">
        <f t="shared" si="55"/>
        <v/>
      </c>
      <c r="V129" s="16" t="str">
        <f t="shared" si="56"/>
        <v/>
      </c>
      <c r="W129" s="16" t="str">
        <f t="shared" si="57"/>
        <v/>
      </c>
      <c r="X129" s="16" t="str">
        <f t="shared" si="58"/>
        <v/>
      </c>
      <c r="Y129" s="34" t="str">
        <f t="shared" si="59"/>
        <v/>
      </c>
      <c r="Z129" s="16" t="str">
        <f t="shared" si="60"/>
        <v/>
      </c>
      <c r="AA129" s="16" t="str">
        <f t="shared" si="61"/>
        <v/>
      </c>
      <c r="AB129" s="16" t="str">
        <f t="shared" si="62"/>
        <v/>
      </c>
      <c r="AC129" s="34" t="str">
        <f t="shared" si="63"/>
        <v/>
      </c>
      <c r="AD129" s="16" t="str">
        <f t="shared" si="64"/>
        <v/>
      </c>
      <c r="AE129" s="16" t="str">
        <f t="shared" si="65"/>
        <v/>
      </c>
      <c r="AF129" s="16" t="str">
        <f t="shared" si="66"/>
        <v/>
      </c>
      <c r="AG129" s="34" t="str">
        <f t="shared" si="67"/>
        <v/>
      </c>
      <c r="AH129" s="16" t="str">
        <f t="shared" si="68"/>
        <v/>
      </c>
      <c r="AI129" s="16" t="str">
        <f t="shared" si="69"/>
        <v/>
      </c>
      <c r="AJ129" s="16" t="str">
        <f t="shared" si="70"/>
        <v/>
      </c>
      <c r="AK129" s="34" t="str">
        <f t="shared" si="71"/>
        <v/>
      </c>
      <c r="AL129" s="34"/>
      <c r="AM129" s="34"/>
      <c r="AN129" s="34"/>
      <c r="AO129" s="34"/>
      <c r="AP129" s="34"/>
      <c r="AQ129" s="34"/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</row>
    <row r="130" spans="1:56" x14ac:dyDescent="0.2">
      <c r="A130" s="3">
        <v>122</v>
      </c>
      <c r="B130" s="19"/>
      <c r="C130" s="16" t="str">
        <f t="shared" si="72"/>
        <v/>
      </c>
      <c r="D130" s="16" t="str">
        <f t="shared" si="73"/>
        <v/>
      </c>
      <c r="E130" s="20" t="str">
        <f t="shared" si="74"/>
        <v/>
      </c>
      <c r="F130" s="20" t="str">
        <f t="shared" si="75"/>
        <v/>
      </c>
      <c r="G130" s="16" t="str">
        <f t="shared" si="47"/>
        <v/>
      </c>
      <c r="H130" s="17"/>
      <c r="I130" s="18"/>
      <c r="J130" s="36" t="str">
        <f t="shared" si="46"/>
        <v/>
      </c>
      <c r="K130" s="21">
        <f>COUNTIF(D$9:D130,D130)</f>
        <v>47</v>
      </c>
      <c r="L130" s="21">
        <f>COUNTIF(G$9:G130,G130)</f>
        <v>47</v>
      </c>
      <c r="M130" s="16">
        <f>SUMIF(G$9:G130,G130,A$9:A130)</f>
        <v>4653</v>
      </c>
      <c r="N130" s="16" t="str">
        <f t="shared" si="48"/>
        <v/>
      </c>
      <c r="O130" s="16" t="str">
        <f t="shared" si="49"/>
        <v/>
      </c>
      <c r="P130" s="16" t="str">
        <f t="shared" si="50"/>
        <v/>
      </c>
      <c r="Q130" s="34" t="str">
        <f t="shared" si="51"/>
        <v/>
      </c>
      <c r="R130" s="16" t="str">
        <f t="shared" si="52"/>
        <v/>
      </c>
      <c r="S130" s="16" t="str">
        <f t="shared" si="53"/>
        <v/>
      </c>
      <c r="T130" s="16" t="str">
        <f t="shared" si="54"/>
        <v/>
      </c>
      <c r="U130" s="34" t="str">
        <f t="shared" si="55"/>
        <v/>
      </c>
      <c r="V130" s="16" t="str">
        <f t="shared" si="56"/>
        <v/>
      </c>
      <c r="W130" s="16" t="str">
        <f t="shared" si="57"/>
        <v/>
      </c>
      <c r="X130" s="16" t="str">
        <f t="shared" si="58"/>
        <v/>
      </c>
      <c r="Y130" s="34" t="str">
        <f t="shared" si="59"/>
        <v/>
      </c>
      <c r="Z130" s="16" t="str">
        <f t="shared" si="60"/>
        <v/>
      </c>
      <c r="AA130" s="16" t="str">
        <f t="shared" si="61"/>
        <v/>
      </c>
      <c r="AB130" s="16" t="str">
        <f t="shared" si="62"/>
        <v/>
      </c>
      <c r="AC130" s="34" t="str">
        <f t="shared" si="63"/>
        <v/>
      </c>
      <c r="AD130" s="16" t="str">
        <f t="shared" si="64"/>
        <v/>
      </c>
      <c r="AE130" s="16" t="str">
        <f t="shared" si="65"/>
        <v/>
      </c>
      <c r="AF130" s="16" t="str">
        <f t="shared" si="66"/>
        <v/>
      </c>
      <c r="AG130" s="34" t="str">
        <f t="shared" si="67"/>
        <v/>
      </c>
      <c r="AH130" s="16" t="str">
        <f t="shared" si="68"/>
        <v/>
      </c>
      <c r="AI130" s="16" t="str">
        <f t="shared" si="69"/>
        <v/>
      </c>
      <c r="AJ130" s="16" t="str">
        <f t="shared" si="70"/>
        <v/>
      </c>
      <c r="AK130" s="34" t="str">
        <f t="shared" si="71"/>
        <v/>
      </c>
      <c r="AL130" s="34"/>
      <c r="AM130" s="34"/>
      <c r="AN130" s="34"/>
      <c r="AO130" s="34"/>
      <c r="AP130" s="34"/>
      <c r="AQ130" s="34"/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/>
      <c r="BD130" s="61"/>
    </row>
    <row r="131" spans="1:56" x14ac:dyDescent="0.2">
      <c r="A131" s="3">
        <v>123</v>
      </c>
      <c r="B131" s="19"/>
      <c r="C131" s="16" t="str">
        <f t="shared" si="72"/>
        <v/>
      </c>
      <c r="D131" s="16" t="str">
        <f t="shared" si="73"/>
        <v/>
      </c>
      <c r="E131" s="20" t="str">
        <f t="shared" si="74"/>
        <v/>
      </c>
      <c r="F131" s="20" t="str">
        <f t="shared" si="75"/>
        <v/>
      </c>
      <c r="G131" s="16" t="str">
        <f t="shared" si="47"/>
        <v/>
      </c>
      <c r="H131" s="17"/>
      <c r="I131" s="18"/>
      <c r="J131" s="36" t="str">
        <f t="shared" si="46"/>
        <v/>
      </c>
      <c r="K131" s="21">
        <f>COUNTIF(D$9:D131,D131)</f>
        <v>48</v>
      </c>
      <c r="L131" s="21">
        <f>COUNTIF(G$9:G131,G131)</f>
        <v>48</v>
      </c>
      <c r="M131" s="16">
        <f>SUMIF(G$9:G131,G131,A$9:A131)</f>
        <v>4776</v>
      </c>
      <c r="N131" s="16" t="str">
        <f t="shared" si="48"/>
        <v/>
      </c>
      <c r="O131" s="16" t="str">
        <f t="shared" si="49"/>
        <v/>
      </c>
      <c r="P131" s="16" t="str">
        <f t="shared" si="50"/>
        <v/>
      </c>
      <c r="Q131" s="34" t="str">
        <f t="shared" si="51"/>
        <v/>
      </c>
      <c r="R131" s="16" t="str">
        <f t="shared" si="52"/>
        <v/>
      </c>
      <c r="S131" s="16" t="str">
        <f t="shared" si="53"/>
        <v/>
      </c>
      <c r="T131" s="16" t="str">
        <f t="shared" si="54"/>
        <v/>
      </c>
      <c r="U131" s="34" t="str">
        <f t="shared" si="55"/>
        <v/>
      </c>
      <c r="V131" s="16" t="str">
        <f t="shared" si="56"/>
        <v/>
      </c>
      <c r="W131" s="16" t="str">
        <f t="shared" si="57"/>
        <v/>
      </c>
      <c r="X131" s="16" t="str">
        <f t="shared" si="58"/>
        <v/>
      </c>
      <c r="Y131" s="34" t="str">
        <f t="shared" si="59"/>
        <v/>
      </c>
      <c r="Z131" s="16" t="str">
        <f t="shared" si="60"/>
        <v/>
      </c>
      <c r="AA131" s="16" t="str">
        <f t="shared" si="61"/>
        <v/>
      </c>
      <c r="AB131" s="16" t="str">
        <f t="shared" si="62"/>
        <v/>
      </c>
      <c r="AC131" s="34" t="str">
        <f t="shared" si="63"/>
        <v/>
      </c>
      <c r="AD131" s="16" t="str">
        <f t="shared" si="64"/>
        <v/>
      </c>
      <c r="AE131" s="16" t="str">
        <f t="shared" si="65"/>
        <v/>
      </c>
      <c r="AF131" s="16" t="str">
        <f t="shared" si="66"/>
        <v/>
      </c>
      <c r="AG131" s="34" t="str">
        <f t="shared" si="67"/>
        <v/>
      </c>
      <c r="AH131" s="16" t="str">
        <f t="shared" si="68"/>
        <v/>
      </c>
      <c r="AI131" s="16" t="str">
        <f t="shared" si="69"/>
        <v/>
      </c>
      <c r="AJ131" s="16" t="str">
        <f t="shared" si="70"/>
        <v/>
      </c>
      <c r="AK131" s="34" t="str">
        <f t="shared" si="71"/>
        <v/>
      </c>
      <c r="AL131" s="34"/>
      <c r="AM131" s="34"/>
      <c r="AN131" s="34"/>
      <c r="AO131" s="34"/>
      <c r="AP131" s="34"/>
      <c r="AQ131" s="34"/>
      <c r="AR131" s="61"/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/>
      <c r="BD131" s="61"/>
    </row>
    <row r="132" spans="1:56" x14ac:dyDescent="0.2">
      <c r="A132" s="3">
        <v>124</v>
      </c>
      <c r="B132" s="19"/>
      <c r="C132" s="16" t="str">
        <f t="shared" si="72"/>
        <v/>
      </c>
      <c r="D132" s="16" t="str">
        <f t="shared" si="73"/>
        <v/>
      </c>
      <c r="E132" s="20" t="str">
        <f t="shared" si="74"/>
        <v/>
      </c>
      <c r="F132" s="20" t="str">
        <f t="shared" si="75"/>
        <v/>
      </c>
      <c r="G132" s="16" t="str">
        <f t="shared" si="47"/>
        <v/>
      </c>
      <c r="H132" s="17"/>
      <c r="I132" s="18"/>
      <c r="J132" s="36" t="str">
        <f t="shared" si="46"/>
        <v/>
      </c>
      <c r="K132" s="21">
        <f>COUNTIF(D$9:D132,D132)</f>
        <v>49</v>
      </c>
      <c r="L132" s="21">
        <f>COUNTIF(G$9:G132,G132)</f>
        <v>49</v>
      </c>
      <c r="M132" s="16">
        <f>SUMIF(G$9:G132,G132,A$9:A132)</f>
        <v>4900</v>
      </c>
      <c r="N132" s="16" t="str">
        <f t="shared" si="48"/>
        <v/>
      </c>
      <c r="O132" s="16" t="str">
        <f t="shared" si="49"/>
        <v/>
      </c>
      <c r="P132" s="16" t="str">
        <f t="shared" si="50"/>
        <v/>
      </c>
      <c r="Q132" s="34" t="str">
        <f t="shared" si="51"/>
        <v/>
      </c>
      <c r="R132" s="16" t="str">
        <f t="shared" si="52"/>
        <v/>
      </c>
      <c r="S132" s="16" t="str">
        <f t="shared" si="53"/>
        <v/>
      </c>
      <c r="T132" s="16" t="str">
        <f t="shared" si="54"/>
        <v/>
      </c>
      <c r="U132" s="34" t="str">
        <f t="shared" si="55"/>
        <v/>
      </c>
      <c r="V132" s="16" t="str">
        <f t="shared" si="56"/>
        <v/>
      </c>
      <c r="W132" s="16" t="str">
        <f t="shared" si="57"/>
        <v/>
      </c>
      <c r="X132" s="16" t="str">
        <f t="shared" si="58"/>
        <v/>
      </c>
      <c r="Y132" s="34" t="str">
        <f t="shared" si="59"/>
        <v/>
      </c>
      <c r="Z132" s="16" t="str">
        <f t="shared" si="60"/>
        <v/>
      </c>
      <c r="AA132" s="16" t="str">
        <f t="shared" si="61"/>
        <v/>
      </c>
      <c r="AB132" s="16" t="str">
        <f t="shared" si="62"/>
        <v/>
      </c>
      <c r="AC132" s="34" t="str">
        <f t="shared" si="63"/>
        <v/>
      </c>
      <c r="AD132" s="16" t="str">
        <f t="shared" si="64"/>
        <v/>
      </c>
      <c r="AE132" s="16" t="str">
        <f t="shared" si="65"/>
        <v/>
      </c>
      <c r="AF132" s="16" t="str">
        <f t="shared" si="66"/>
        <v/>
      </c>
      <c r="AG132" s="34" t="str">
        <f t="shared" si="67"/>
        <v/>
      </c>
      <c r="AH132" s="16" t="str">
        <f t="shared" si="68"/>
        <v/>
      </c>
      <c r="AI132" s="16" t="str">
        <f t="shared" si="69"/>
        <v/>
      </c>
      <c r="AJ132" s="16" t="str">
        <f t="shared" si="70"/>
        <v/>
      </c>
      <c r="AK132" s="34" t="str">
        <f t="shared" si="71"/>
        <v/>
      </c>
      <c r="AL132" s="34"/>
      <c r="AM132" s="34"/>
      <c r="AN132" s="34"/>
      <c r="AO132" s="34"/>
      <c r="AP132" s="34"/>
      <c r="AQ132" s="34"/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/>
      <c r="BD132" s="61"/>
    </row>
    <row r="133" spans="1:56" x14ac:dyDescent="0.2">
      <c r="A133" s="3">
        <v>125</v>
      </c>
      <c r="B133" s="19"/>
      <c r="C133" s="16" t="str">
        <f t="shared" si="72"/>
        <v/>
      </c>
      <c r="D133" s="16" t="str">
        <f t="shared" si="73"/>
        <v/>
      </c>
      <c r="E133" s="20" t="str">
        <f t="shared" si="74"/>
        <v/>
      </c>
      <c r="F133" s="20" t="str">
        <f t="shared" si="75"/>
        <v/>
      </c>
      <c r="G133" s="16" t="str">
        <f t="shared" si="47"/>
        <v/>
      </c>
      <c r="H133" s="17"/>
      <c r="I133" s="18"/>
      <c r="J133" s="36" t="str">
        <f t="shared" si="46"/>
        <v/>
      </c>
      <c r="K133" s="21">
        <f>COUNTIF(D$9:D133,D133)</f>
        <v>50</v>
      </c>
      <c r="L133" s="21">
        <f>COUNTIF(G$9:G133,G133)</f>
        <v>50</v>
      </c>
      <c r="M133" s="16">
        <f>SUMIF(G$9:G133,G133,A$9:A133)</f>
        <v>5025</v>
      </c>
      <c r="N133" s="16" t="str">
        <f t="shared" si="48"/>
        <v/>
      </c>
      <c r="O133" s="16" t="str">
        <f t="shared" si="49"/>
        <v/>
      </c>
      <c r="P133" s="16" t="str">
        <f t="shared" si="50"/>
        <v/>
      </c>
      <c r="Q133" s="34" t="str">
        <f t="shared" si="51"/>
        <v/>
      </c>
      <c r="R133" s="16" t="str">
        <f t="shared" si="52"/>
        <v/>
      </c>
      <c r="S133" s="16" t="str">
        <f t="shared" si="53"/>
        <v/>
      </c>
      <c r="T133" s="16" t="str">
        <f t="shared" si="54"/>
        <v/>
      </c>
      <c r="U133" s="34" t="str">
        <f t="shared" si="55"/>
        <v/>
      </c>
      <c r="V133" s="16" t="str">
        <f t="shared" si="56"/>
        <v/>
      </c>
      <c r="W133" s="16" t="str">
        <f t="shared" si="57"/>
        <v/>
      </c>
      <c r="X133" s="16" t="str">
        <f t="shared" si="58"/>
        <v/>
      </c>
      <c r="Y133" s="34" t="str">
        <f t="shared" si="59"/>
        <v/>
      </c>
      <c r="Z133" s="16" t="str">
        <f t="shared" si="60"/>
        <v/>
      </c>
      <c r="AA133" s="16" t="str">
        <f t="shared" si="61"/>
        <v/>
      </c>
      <c r="AB133" s="16" t="str">
        <f t="shared" si="62"/>
        <v/>
      </c>
      <c r="AC133" s="34" t="str">
        <f t="shared" si="63"/>
        <v/>
      </c>
      <c r="AD133" s="16" t="str">
        <f t="shared" si="64"/>
        <v/>
      </c>
      <c r="AE133" s="16" t="str">
        <f t="shared" si="65"/>
        <v/>
      </c>
      <c r="AF133" s="16" t="str">
        <f t="shared" si="66"/>
        <v/>
      </c>
      <c r="AG133" s="34" t="str">
        <f t="shared" si="67"/>
        <v/>
      </c>
      <c r="AH133" s="16" t="str">
        <f t="shared" si="68"/>
        <v/>
      </c>
      <c r="AI133" s="16" t="str">
        <f t="shared" si="69"/>
        <v/>
      </c>
      <c r="AJ133" s="16" t="str">
        <f t="shared" si="70"/>
        <v/>
      </c>
      <c r="AK133" s="34" t="str">
        <f t="shared" si="71"/>
        <v/>
      </c>
      <c r="AL133" s="34"/>
      <c r="AM133" s="34"/>
      <c r="AN133" s="34"/>
      <c r="AO133" s="34"/>
      <c r="AP133" s="34"/>
      <c r="AQ133" s="34"/>
      <c r="AR133" s="61"/>
      <c r="AS133" s="61"/>
      <c r="AT133" s="61"/>
      <c r="AU133" s="61"/>
      <c r="AV133" s="61"/>
      <c r="AW133" s="61"/>
      <c r="AX133" s="61"/>
      <c r="AY133" s="61"/>
      <c r="AZ133" s="61"/>
      <c r="BA133" s="61"/>
      <c r="BB133" s="61"/>
      <c r="BC133" s="61"/>
      <c r="BD133" s="61"/>
    </row>
    <row r="134" spans="1:56" x14ac:dyDescent="0.2">
      <c r="A134" s="3">
        <v>126</v>
      </c>
      <c r="B134" s="19"/>
      <c r="C134" s="16" t="str">
        <f t="shared" si="72"/>
        <v/>
      </c>
      <c r="D134" s="16" t="str">
        <f t="shared" si="73"/>
        <v/>
      </c>
      <c r="E134" s="20" t="str">
        <f t="shared" si="74"/>
        <v/>
      </c>
      <c r="F134" s="20" t="str">
        <f t="shared" si="75"/>
        <v/>
      </c>
      <c r="G134" s="16" t="str">
        <f t="shared" si="47"/>
        <v/>
      </c>
      <c r="H134" s="17"/>
      <c r="I134" s="18"/>
      <c r="J134" s="36" t="str">
        <f t="shared" si="46"/>
        <v/>
      </c>
      <c r="K134" s="21">
        <f>COUNTIF(D$9:D134,D134)</f>
        <v>51</v>
      </c>
      <c r="L134" s="21">
        <f>COUNTIF(G$9:G134,G134)</f>
        <v>51</v>
      </c>
      <c r="M134" s="16">
        <f>SUMIF(G$9:G134,G134,A$9:A134)</f>
        <v>5151</v>
      </c>
      <c r="N134" s="16" t="str">
        <f t="shared" si="48"/>
        <v/>
      </c>
      <c r="O134" s="16" t="str">
        <f t="shared" si="49"/>
        <v/>
      </c>
      <c r="P134" s="16" t="str">
        <f t="shared" si="50"/>
        <v/>
      </c>
      <c r="Q134" s="34" t="str">
        <f t="shared" si="51"/>
        <v/>
      </c>
      <c r="R134" s="16" t="str">
        <f t="shared" si="52"/>
        <v/>
      </c>
      <c r="S134" s="16" t="str">
        <f t="shared" si="53"/>
        <v/>
      </c>
      <c r="T134" s="16" t="str">
        <f t="shared" si="54"/>
        <v/>
      </c>
      <c r="U134" s="34" t="str">
        <f t="shared" si="55"/>
        <v/>
      </c>
      <c r="V134" s="16" t="str">
        <f t="shared" si="56"/>
        <v/>
      </c>
      <c r="W134" s="16" t="str">
        <f t="shared" si="57"/>
        <v/>
      </c>
      <c r="X134" s="16" t="str">
        <f t="shared" si="58"/>
        <v/>
      </c>
      <c r="Y134" s="34" t="str">
        <f t="shared" si="59"/>
        <v/>
      </c>
      <c r="Z134" s="16" t="str">
        <f t="shared" si="60"/>
        <v/>
      </c>
      <c r="AA134" s="16" t="str">
        <f t="shared" si="61"/>
        <v/>
      </c>
      <c r="AB134" s="16" t="str">
        <f t="shared" si="62"/>
        <v/>
      </c>
      <c r="AC134" s="34" t="str">
        <f t="shared" si="63"/>
        <v/>
      </c>
      <c r="AD134" s="16" t="str">
        <f t="shared" si="64"/>
        <v/>
      </c>
      <c r="AE134" s="16" t="str">
        <f t="shared" si="65"/>
        <v/>
      </c>
      <c r="AF134" s="16" t="str">
        <f t="shared" si="66"/>
        <v/>
      </c>
      <c r="AG134" s="34" t="str">
        <f t="shared" si="67"/>
        <v/>
      </c>
      <c r="AH134" s="16" t="str">
        <f t="shared" si="68"/>
        <v/>
      </c>
      <c r="AI134" s="16" t="str">
        <f t="shared" si="69"/>
        <v/>
      </c>
      <c r="AJ134" s="16" t="str">
        <f t="shared" si="70"/>
        <v/>
      </c>
      <c r="AK134" s="34" t="str">
        <f t="shared" si="71"/>
        <v/>
      </c>
      <c r="AL134" s="34"/>
      <c r="AM134" s="34"/>
      <c r="AN134" s="34"/>
      <c r="AO134" s="34"/>
      <c r="AP134" s="34"/>
      <c r="AQ134" s="34"/>
      <c r="AR134" s="61"/>
      <c r="AS134" s="61"/>
      <c r="AT134" s="61"/>
      <c r="AU134" s="61"/>
      <c r="AV134" s="61"/>
      <c r="AW134" s="61"/>
      <c r="AX134" s="61"/>
      <c r="AY134" s="61"/>
      <c r="AZ134" s="61"/>
      <c r="BA134" s="61"/>
      <c r="BB134" s="61"/>
      <c r="BC134" s="61"/>
      <c r="BD134" s="61"/>
    </row>
    <row r="135" spans="1:56" x14ac:dyDescent="0.2">
      <c r="A135" s="3">
        <v>127</v>
      </c>
      <c r="B135" s="19"/>
      <c r="C135" s="16" t="str">
        <f t="shared" si="72"/>
        <v/>
      </c>
      <c r="D135" s="16" t="str">
        <f t="shared" si="73"/>
        <v/>
      </c>
      <c r="E135" s="20" t="str">
        <f t="shared" si="74"/>
        <v/>
      </c>
      <c r="F135" s="20" t="str">
        <f t="shared" si="75"/>
        <v/>
      </c>
      <c r="G135" s="16" t="str">
        <f t="shared" si="47"/>
        <v/>
      </c>
      <c r="H135" s="17"/>
      <c r="I135" s="18"/>
      <c r="J135" s="36" t="str">
        <f t="shared" si="46"/>
        <v/>
      </c>
      <c r="K135" s="21">
        <f>COUNTIF(D$9:D135,D135)</f>
        <v>52</v>
      </c>
      <c r="L135" s="21">
        <f>COUNTIF(G$9:G135,G135)</f>
        <v>52</v>
      </c>
      <c r="M135" s="16">
        <f>SUMIF(G$9:G135,G135,A$9:A135)</f>
        <v>5278</v>
      </c>
      <c r="N135" s="16" t="str">
        <f t="shared" si="48"/>
        <v/>
      </c>
      <c r="O135" s="16" t="str">
        <f t="shared" si="49"/>
        <v/>
      </c>
      <c r="P135" s="16" t="str">
        <f t="shared" si="50"/>
        <v/>
      </c>
      <c r="Q135" s="34" t="str">
        <f t="shared" si="51"/>
        <v/>
      </c>
      <c r="R135" s="16" t="str">
        <f t="shared" si="52"/>
        <v/>
      </c>
      <c r="S135" s="16" t="str">
        <f t="shared" si="53"/>
        <v/>
      </c>
      <c r="T135" s="16" t="str">
        <f t="shared" si="54"/>
        <v/>
      </c>
      <c r="U135" s="34" t="str">
        <f t="shared" si="55"/>
        <v/>
      </c>
      <c r="V135" s="16" t="str">
        <f t="shared" si="56"/>
        <v/>
      </c>
      <c r="W135" s="16" t="str">
        <f t="shared" si="57"/>
        <v/>
      </c>
      <c r="X135" s="16" t="str">
        <f t="shared" si="58"/>
        <v/>
      </c>
      <c r="Y135" s="34" t="str">
        <f t="shared" si="59"/>
        <v/>
      </c>
      <c r="Z135" s="16" t="str">
        <f t="shared" si="60"/>
        <v/>
      </c>
      <c r="AA135" s="16" t="str">
        <f t="shared" si="61"/>
        <v/>
      </c>
      <c r="AB135" s="16" t="str">
        <f t="shared" si="62"/>
        <v/>
      </c>
      <c r="AC135" s="34" t="str">
        <f t="shared" si="63"/>
        <v/>
      </c>
      <c r="AD135" s="16" t="str">
        <f t="shared" si="64"/>
        <v/>
      </c>
      <c r="AE135" s="16" t="str">
        <f t="shared" si="65"/>
        <v/>
      </c>
      <c r="AF135" s="16" t="str">
        <f t="shared" si="66"/>
        <v/>
      </c>
      <c r="AG135" s="34" t="str">
        <f t="shared" si="67"/>
        <v/>
      </c>
      <c r="AH135" s="16" t="str">
        <f t="shared" si="68"/>
        <v/>
      </c>
      <c r="AI135" s="16" t="str">
        <f t="shared" si="69"/>
        <v/>
      </c>
      <c r="AJ135" s="16" t="str">
        <f t="shared" si="70"/>
        <v/>
      </c>
      <c r="AK135" s="34" t="str">
        <f t="shared" si="71"/>
        <v/>
      </c>
      <c r="AL135" s="34"/>
      <c r="AM135" s="34"/>
      <c r="AN135" s="34"/>
      <c r="AO135" s="34"/>
      <c r="AP135" s="34"/>
      <c r="AQ135" s="34"/>
      <c r="AR135" s="61"/>
      <c r="AS135" s="61"/>
      <c r="AT135" s="61"/>
      <c r="AU135" s="61"/>
      <c r="AV135" s="61"/>
      <c r="AW135" s="61"/>
      <c r="AX135" s="61"/>
      <c r="AY135" s="61"/>
      <c r="AZ135" s="61"/>
      <c r="BA135" s="61"/>
      <c r="BB135" s="61"/>
      <c r="BC135" s="61"/>
      <c r="BD135" s="61"/>
    </row>
    <row r="136" spans="1:56" x14ac:dyDescent="0.2">
      <c r="A136" s="3">
        <v>128</v>
      </c>
      <c r="B136" s="19"/>
      <c r="C136" s="16" t="str">
        <f t="shared" si="72"/>
        <v/>
      </c>
      <c r="D136" s="16" t="str">
        <f t="shared" si="73"/>
        <v/>
      </c>
      <c r="E136" s="20" t="str">
        <f t="shared" si="74"/>
        <v/>
      </c>
      <c r="F136" s="20" t="str">
        <f t="shared" si="75"/>
        <v/>
      </c>
      <c r="G136" s="16" t="str">
        <f t="shared" si="47"/>
        <v/>
      </c>
      <c r="H136" s="17"/>
      <c r="I136" s="18"/>
      <c r="J136" s="36" t="str">
        <f t="shared" si="46"/>
        <v/>
      </c>
      <c r="K136" s="21">
        <f>COUNTIF(D$9:D136,D136)</f>
        <v>53</v>
      </c>
      <c r="L136" s="21">
        <f>COUNTIF(G$9:G136,G136)</f>
        <v>53</v>
      </c>
      <c r="M136" s="16">
        <f>SUMIF(G$9:G136,G136,A$9:A136)</f>
        <v>5406</v>
      </c>
      <c r="N136" s="16" t="str">
        <f t="shared" si="48"/>
        <v/>
      </c>
      <c r="O136" s="16" t="str">
        <f t="shared" si="49"/>
        <v/>
      </c>
      <c r="P136" s="16" t="str">
        <f t="shared" si="50"/>
        <v/>
      </c>
      <c r="Q136" s="34" t="str">
        <f t="shared" si="51"/>
        <v/>
      </c>
      <c r="R136" s="16" t="str">
        <f t="shared" si="52"/>
        <v/>
      </c>
      <c r="S136" s="16" t="str">
        <f t="shared" si="53"/>
        <v/>
      </c>
      <c r="T136" s="16" t="str">
        <f t="shared" si="54"/>
        <v/>
      </c>
      <c r="U136" s="34" t="str">
        <f t="shared" si="55"/>
        <v/>
      </c>
      <c r="V136" s="16" t="str">
        <f t="shared" si="56"/>
        <v/>
      </c>
      <c r="W136" s="16" t="str">
        <f t="shared" si="57"/>
        <v/>
      </c>
      <c r="X136" s="16" t="str">
        <f t="shared" si="58"/>
        <v/>
      </c>
      <c r="Y136" s="34" t="str">
        <f t="shared" si="59"/>
        <v/>
      </c>
      <c r="Z136" s="16" t="str">
        <f t="shared" si="60"/>
        <v/>
      </c>
      <c r="AA136" s="16" t="str">
        <f t="shared" si="61"/>
        <v/>
      </c>
      <c r="AB136" s="16" t="str">
        <f t="shared" si="62"/>
        <v/>
      </c>
      <c r="AC136" s="34" t="str">
        <f t="shared" si="63"/>
        <v/>
      </c>
      <c r="AD136" s="16" t="str">
        <f t="shared" si="64"/>
        <v/>
      </c>
      <c r="AE136" s="16" t="str">
        <f t="shared" si="65"/>
        <v/>
      </c>
      <c r="AF136" s="16" t="str">
        <f t="shared" si="66"/>
        <v/>
      </c>
      <c r="AG136" s="34" t="str">
        <f t="shared" si="67"/>
        <v/>
      </c>
      <c r="AH136" s="16" t="str">
        <f t="shared" si="68"/>
        <v/>
      </c>
      <c r="AI136" s="16" t="str">
        <f t="shared" si="69"/>
        <v/>
      </c>
      <c r="AJ136" s="16" t="str">
        <f t="shared" si="70"/>
        <v/>
      </c>
      <c r="AK136" s="34" t="str">
        <f t="shared" si="71"/>
        <v/>
      </c>
      <c r="AL136" s="34"/>
      <c r="AM136" s="34"/>
      <c r="AN136" s="34"/>
      <c r="AO136" s="34"/>
      <c r="AP136" s="34"/>
      <c r="AQ136" s="34"/>
      <c r="AR136" s="61"/>
      <c r="AS136" s="61"/>
      <c r="AT136" s="61"/>
      <c r="AU136" s="61"/>
      <c r="AV136" s="61"/>
      <c r="AW136" s="61"/>
      <c r="AX136" s="61"/>
      <c r="AY136" s="61"/>
      <c r="AZ136" s="61"/>
      <c r="BA136" s="61"/>
      <c r="BB136" s="61"/>
      <c r="BC136" s="61"/>
      <c r="BD136" s="61"/>
    </row>
    <row r="137" spans="1:56" x14ac:dyDescent="0.2">
      <c r="A137" s="3">
        <v>129</v>
      </c>
      <c r="B137" s="19"/>
      <c r="C137" s="16" t="str">
        <f t="shared" si="72"/>
        <v/>
      </c>
      <c r="D137" s="16" t="str">
        <f t="shared" si="73"/>
        <v/>
      </c>
      <c r="E137" s="20" t="str">
        <f t="shared" si="74"/>
        <v/>
      </c>
      <c r="F137" s="20" t="str">
        <f t="shared" si="75"/>
        <v/>
      </c>
      <c r="G137" s="16" t="str">
        <f t="shared" si="47"/>
        <v/>
      </c>
      <c r="H137" s="17"/>
      <c r="I137" s="18"/>
      <c r="J137" s="36" t="str">
        <f t="shared" ref="J137:J200" si="76">IF(B137&gt;0,IF(COUNTIF(NOS,B137)=1,"","Duplicate entry"),"")</f>
        <v/>
      </c>
      <c r="K137" s="21">
        <f>COUNTIF(D$9:D137,D137)</f>
        <v>54</v>
      </c>
      <c r="L137" s="21">
        <f>COUNTIF(G$9:G137,G137)</f>
        <v>54</v>
      </c>
      <c r="M137" s="16">
        <f>SUMIF(G$9:G137,G137,A$9:A137)</f>
        <v>5535</v>
      </c>
      <c r="N137" s="16" t="str">
        <f t="shared" si="48"/>
        <v/>
      </c>
      <c r="O137" s="16" t="str">
        <f t="shared" si="49"/>
        <v/>
      </c>
      <c r="P137" s="16" t="str">
        <f t="shared" si="50"/>
        <v/>
      </c>
      <c r="Q137" s="34" t="str">
        <f t="shared" si="51"/>
        <v/>
      </c>
      <c r="R137" s="16" t="str">
        <f t="shared" si="52"/>
        <v/>
      </c>
      <c r="S137" s="16" t="str">
        <f t="shared" si="53"/>
        <v/>
      </c>
      <c r="T137" s="16" t="str">
        <f t="shared" si="54"/>
        <v/>
      </c>
      <c r="U137" s="34" t="str">
        <f t="shared" si="55"/>
        <v/>
      </c>
      <c r="V137" s="16" t="str">
        <f t="shared" si="56"/>
        <v/>
      </c>
      <c r="W137" s="16" t="str">
        <f t="shared" si="57"/>
        <v/>
      </c>
      <c r="X137" s="16" t="str">
        <f t="shared" si="58"/>
        <v/>
      </c>
      <c r="Y137" s="34" t="str">
        <f t="shared" si="59"/>
        <v/>
      </c>
      <c r="Z137" s="16" t="str">
        <f t="shared" si="60"/>
        <v/>
      </c>
      <c r="AA137" s="16" t="str">
        <f t="shared" si="61"/>
        <v/>
      </c>
      <c r="AB137" s="16" t="str">
        <f t="shared" si="62"/>
        <v/>
      </c>
      <c r="AC137" s="34" t="str">
        <f t="shared" si="63"/>
        <v/>
      </c>
      <c r="AD137" s="16" t="str">
        <f t="shared" si="64"/>
        <v/>
      </c>
      <c r="AE137" s="16" t="str">
        <f t="shared" si="65"/>
        <v/>
      </c>
      <c r="AF137" s="16" t="str">
        <f t="shared" si="66"/>
        <v/>
      </c>
      <c r="AG137" s="34" t="str">
        <f t="shared" si="67"/>
        <v/>
      </c>
      <c r="AH137" s="16" t="str">
        <f t="shared" si="68"/>
        <v/>
      </c>
      <c r="AI137" s="16" t="str">
        <f t="shared" si="69"/>
        <v/>
      </c>
      <c r="AJ137" s="16" t="str">
        <f t="shared" si="70"/>
        <v/>
      </c>
      <c r="AK137" s="34" t="str">
        <f t="shared" si="71"/>
        <v/>
      </c>
      <c r="AL137" s="34"/>
      <c r="AM137" s="34"/>
      <c r="AN137" s="34"/>
      <c r="AO137" s="34"/>
      <c r="AP137" s="34"/>
      <c r="AQ137" s="34"/>
      <c r="AR137" s="61"/>
      <c r="AS137" s="61"/>
      <c r="AT137" s="61"/>
      <c r="AU137" s="61"/>
      <c r="AV137" s="61"/>
      <c r="AW137" s="61"/>
      <c r="AX137" s="61"/>
      <c r="AY137" s="61"/>
      <c r="AZ137" s="61"/>
      <c r="BA137" s="61"/>
      <c r="BB137" s="61"/>
      <c r="BC137" s="61"/>
      <c r="BD137" s="61"/>
    </row>
    <row r="138" spans="1:56" x14ac:dyDescent="0.2">
      <c r="A138" s="3">
        <v>130</v>
      </c>
      <c r="B138" s="19"/>
      <c r="C138" s="16" t="str">
        <f t="shared" si="72"/>
        <v/>
      </c>
      <c r="D138" s="16" t="str">
        <f t="shared" si="73"/>
        <v/>
      </c>
      <c r="E138" s="20" t="str">
        <f t="shared" si="74"/>
        <v/>
      </c>
      <c r="F138" s="20" t="str">
        <f t="shared" si="75"/>
        <v/>
      </c>
      <c r="G138" s="16" t="str">
        <f t="shared" ref="G138:G201" si="77">IF(ISNUMBER(B138)=TRUE,D138,"")</f>
        <v/>
      </c>
      <c r="H138" s="17"/>
      <c r="I138" s="18"/>
      <c r="J138" s="36" t="str">
        <f t="shared" si="76"/>
        <v/>
      </c>
      <c r="K138" s="21">
        <f>COUNTIF(D$9:D138,D138)</f>
        <v>55</v>
      </c>
      <c r="L138" s="21">
        <f>COUNTIF(G$9:G138,G138)</f>
        <v>55</v>
      </c>
      <c r="M138" s="16">
        <f>SUMIF(G$9:G138,G138,A$9:A138)</f>
        <v>5665</v>
      </c>
      <c r="N138" s="16" t="str">
        <f t="shared" ref="N138:N201" si="78">IF(L138=1,M138+B138*10^-6,"")</f>
        <v/>
      </c>
      <c r="O138" s="16" t="str">
        <f t="shared" ref="O138:O201" si="79">IF(Q138="","",RANK(Q138,Q$9:Q$308,1))</f>
        <v/>
      </c>
      <c r="P138" s="16" t="str">
        <f t="shared" ref="P138:P201" si="80">IF(O138="","",G138)</f>
        <v/>
      </c>
      <c r="Q138" s="34" t="str">
        <f t="shared" ref="Q138:Q201" si="81">IF(ISNUMBER(B138)=TRUE,IF(SUM(N138:N138)&gt;0,SUM(N138:N138),""),"")</f>
        <v/>
      </c>
      <c r="R138" s="16" t="str">
        <f t="shared" ref="R138:R201" si="82">IF(L138=2,M138+B138*10^-6,"")</f>
        <v/>
      </c>
      <c r="S138" s="16" t="str">
        <f t="shared" ref="S138:S201" si="83">IF(U138="","",RANK(U138,U$9:U$308,1))</f>
        <v/>
      </c>
      <c r="T138" s="16" t="str">
        <f t="shared" ref="T138:T201" si="84">IF(S138="","",G138)</f>
        <v/>
      </c>
      <c r="U138" s="34" t="str">
        <f t="shared" ref="U138:U201" si="85">IF(ISNUMBER(B138)=TRUE,IF(SUM(R138:R138)&gt;0,SUM(R138:R138),""),"")</f>
        <v/>
      </c>
      <c r="V138" s="16" t="str">
        <f t="shared" ref="V138:V201" si="86">IF(L138=3,M138+B138*10^-6,"")</f>
        <v/>
      </c>
      <c r="W138" s="16" t="str">
        <f t="shared" ref="W138:W201" si="87">IF(Y138="","",RANK(Y138,Y$9:Y$308,1))</f>
        <v/>
      </c>
      <c r="X138" s="16" t="str">
        <f t="shared" ref="X138:X201" si="88">IF(W138="","",G138)</f>
        <v/>
      </c>
      <c r="Y138" s="34" t="str">
        <f t="shared" ref="Y138:Y201" si="89">IF(ISNUMBER(B138)=TRUE,IF(SUM(V138:V138)&gt;0,SUM(V138:V138),""),"")</f>
        <v/>
      </c>
      <c r="Z138" s="16" t="str">
        <f t="shared" ref="Z138:Z201" si="90">IF(L138=4,M138+B138*10^-6,"")</f>
        <v/>
      </c>
      <c r="AA138" s="16" t="str">
        <f t="shared" ref="AA138:AA201" si="91">IF(AC138="","",RANK(AC138,AC$9:AC$308,1))</f>
        <v/>
      </c>
      <c r="AB138" s="16" t="str">
        <f t="shared" ref="AB138:AB201" si="92">IF(AA138="","",G138)</f>
        <v/>
      </c>
      <c r="AC138" s="34" t="str">
        <f t="shared" ref="AC138:AC201" si="93">IF(ISNUMBER(B138)=TRUE,IF(SUM(Z138:Z138)&gt;0,SUM(Z138:Z138),""),"")</f>
        <v/>
      </c>
      <c r="AD138" s="16" t="str">
        <f t="shared" ref="AD138:AD201" si="94">IF(L138=5,M138+B138*10^-6,"")</f>
        <v/>
      </c>
      <c r="AE138" s="16" t="str">
        <f t="shared" ref="AE138:AE201" si="95">IF(AG138="","",RANK(AG138,AG$9:AG$308,1))</f>
        <v/>
      </c>
      <c r="AF138" s="16" t="str">
        <f t="shared" ref="AF138:AF201" si="96">IF(AE138="","",G138)</f>
        <v/>
      </c>
      <c r="AG138" s="34" t="str">
        <f t="shared" ref="AG138:AG201" si="97">IF(ISNUMBER(B138)=TRUE,IF(SUM(AD138:AD138)&gt;0,SUM(AD138:AD138),""),"")</f>
        <v/>
      </c>
      <c r="AH138" s="16" t="str">
        <f t="shared" ref="AH138:AH201" si="98">IF(L138=6,M138+B138*10^-6,"")</f>
        <v/>
      </c>
      <c r="AI138" s="16" t="str">
        <f t="shared" ref="AI138:AI201" si="99">IF(AK138="","",RANK(AK138,AK$9:AK$308,1))</f>
        <v/>
      </c>
      <c r="AJ138" s="16" t="str">
        <f t="shared" ref="AJ138:AJ201" si="100">IF(AI138="","",G138)</f>
        <v/>
      </c>
      <c r="AK138" s="34" t="str">
        <f t="shared" ref="AK138:AK201" si="101">IF(ISNUMBER(B138)=TRUE,IF(SUM(AH138:AH138)&gt;0,SUM(AH138:AH138),""),"")</f>
        <v/>
      </c>
      <c r="AL138" s="34"/>
      <c r="AM138" s="34"/>
      <c r="AN138" s="34"/>
      <c r="AO138" s="34"/>
      <c r="AP138" s="34"/>
      <c r="AQ138" s="34"/>
      <c r="AR138" s="61"/>
      <c r="AS138" s="61"/>
      <c r="AT138" s="61"/>
      <c r="AU138" s="61"/>
      <c r="AV138" s="61"/>
      <c r="AW138" s="61"/>
      <c r="AX138" s="61"/>
      <c r="AY138" s="61"/>
      <c r="AZ138" s="61"/>
      <c r="BA138" s="61"/>
      <c r="BB138" s="61"/>
      <c r="BC138" s="61"/>
      <c r="BD138" s="61"/>
    </row>
    <row r="139" spans="1:56" x14ac:dyDescent="0.2">
      <c r="A139" s="3">
        <v>131</v>
      </c>
      <c r="B139" s="19"/>
      <c r="C139" s="16" t="str">
        <f t="shared" si="72"/>
        <v/>
      </c>
      <c r="D139" s="16" t="str">
        <f t="shared" si="73"/>
        <v/>
      </c>
      <c r="E139" s="20" t="str">
        <f t="shared" si="74"/>
        <v/>
      </c>
      <c r="F139" s="20" t="str">
        <f t="shared" si="75"/>
        <v/>
      </c>
      <c r="G139" s="16" t="str">
        <f t="shared" si="77"/>
        <v/>
      </c>
      <c r="H139" s="17"/>
      <c r="I139" s="18"/>
      <c r="J139" s="36" t="str">
        <f t="shared" si="76"/>
        <v/>
      </c>
      <c r="K139" s="21">
        <f>COUNTIF(D$9:D139,D139)</f>
        <v>56</v>
      </c>
      <c r="L139" s="21">
        <f>COUNTIF(G$9:G139,G139)</f>
        <v>56</v>
      </c>
      <c r="M139" s="16">
        <f>SUMIF(G$9:G139,G139,A$9:A139)</f>
        <v>5796</v>
      </c>
      <c r="N139" s="16" t="str">
        <f t="shared" si="78"/>
        <v/>
      </c>
      <c r="O139" s="16" t="str">
        <f t="shared" si="79"/>
        <v/>
      </c>
      <c r="P139" s="16" t="str">
        <f t="shared" si="80"/>
        <v/>
      </c>
      <c r="Q139" s="34" t="str">
        <f t="shared" si="81"/>
        <v/>
      </c>
      <c r="R139" s="16" t="str">
        <f t="shared" si="82"/>
        <v/>
      </c>
      <c r="S139" s="16" t="str">
        <f t="shared" si="83"/>
        <v/>
      </c>
      <c r="T139" s="16" t="str">
        <f t="shared" si="84"/>
        <v/>
      </c>
      <c r="U139" s="34" t="str">
        <f t="shared" si="85"/>
        <v/>
      </c>
      <c r="V139" s="16" t="str">
        <f t="shared" si="86"/>
        <v/>
      </c>
      <c r="W139" s="16" t="str">
        <f t="shared" si="87"/>
        <v/>
      </c>
      <c r="X139" s="16" t="str">
        <f t="shared" si="88"/>
        <v/>
      </c>
      <c r="Y139" s="34" t="str">
        <f t="shared" si="89"/>
        <v/>
      </c>
      <c r="Z139" s="16" t="str">
        <f t="shared" si="90"/>
        <v/>
      </c>
      <c r="AA139" s="16" t="str">
        <f t="shared" si="91"/>
        <v/>
      </c>
      <c r="AB139" s="16" t="str">
        <f t="shared" si="92"/>
        <v/>
      </c>
      <c r="AC139" s="34" t="str">
        <f t="shared" si="93"/>
        <v/>
      </c>
      <c r="AD139" s="16" t="str">
        <f t="shared" si="94"/>
        <v/>
      </c>
      <c r="AE139" s="16" t="str">
        <f t="shared" si="95"/>
        <v/>
      </c>
      <c r="AF139" s="16" t="str">
        <f t="shared" si="96"/>
        <v/>
      </c>
      <c r="AG139" s="34" t="str">
        <f t="shared" si="97"/>
        <v/>
      </c>
      <c r="AH139" s="16" t="str">
        <f t="shared" si="98"/>
        <v/>
      </c>
      <c r="AI139" s="16" t="str">
        <f t="shared" si="99"/>
        <v/>
      </c>
      <c r="AJ139" s="16" t="str">
        <f t="shared" si="100"/>
        <v/>
      </c>
      <c r="AK139" s="34" t="str">
        <f t="shared" si="101"/>
        <v/>
      </c>
      <c r="AL139" s="34"/>
      <c r="AM139" s="34"/>
      <c r="AN139" s="34"/>
      <c r="AO139" s="34"/>
      <c r="AP139" s="34"/>
      <c r="AQ139" s="34"/>
      <c r="AR139" s="61"/>
      <c r="AS139" s="61"/>
      <c r="AT139" s="61"/>
      <c r="AU139" s="61"/>
      <c r="AV139" s="61"/>
      <c r="AW139" s="61"/>
      <c r="AX139" s="61"/>
      <c r="AY139" s="61"/>
      <c r="AZ139" s="61"/>
      <c r="BA139" s="61"/>
      <c r="BB139" s="61"/>
      <c r="BC139" s="61"/>
      <c r="BD139" s="61"/>
    </row>
    <row r="140" spans="1:56" x14ac:dyDescent="0.2">
      <c r="A140" s="3">
        <v>132</v>
      </c>
      <c r="B140" s="19"/>
      <c r="C140" s="16" t="str">
        <f t="shared" si="72"/>
        <v/>
      </c>
      <c r="D140" s="16" t="str">
        <f t="shared" si="73"/>
        <v/>
      </c>
      <c r="E140" s="20" t="str">
        <f t="shared" si="74"/>
        <v/>
      </c>
      <c r="F140" s="20" t="str">
        <f t="shared" si="75"/>
        <v/>
      </c>
      <c r="G140" s="16" t="str">
        <f t="shared" si="77"/>
        <v/>
      </c>
      <c r="H140" s="17"/>
      <c r="I140" s="18"/>
      <c r="J140" s="36" t="str">
        <f t="shared" si="76"/>
        <v/>
      </c>
      <c r="K140" s="21">
        <f>COUNTIF(D$9:D140,D140)</f>
        <v>57</v>
      </c>
      <c r="L140" s="21">
        <f>COUNTIF(G$9:G140,G140)</f>
        <v>57</v>
      </c>
      <c r="M140" s="16">
        <f>SUMIF(G$9:G140,G140,A$9:A140)</f>
        <v>5928</v>
      </c>
      <c r="N140" s="16" t="str">
        <f t="shared" si="78"/>
        <v/>
      </c>
      <c r="O140" s="16" t="str">
        <f t="shared" si="79"/>
        <v/>
      </c>
      <c r="P140" s="16" t="str">
        <f t="shared" si="80"/>
        <v/>
      </c>
      <c r="Q140" s="34" t="str">
        <f t="shared" si="81"/>
        <v/>
      </c>
      <c r="R140" s="16" t="str">
        <f t="shared" si="82"/>
        <v/>
      </c>
      <c r="S140" s="16" t="str">
        <f t="shared" si="83"/>
        <v/>
      </c>
      <c r="T140" s="16" t="str">
        <f t="shared" si="84"/>
        <v/>
      </c>
      <c r="U140" s="34" t="str">
        <f t="shared" si="85"/>
        <v/>
      </c>
      <c r="V140" s="16" t="str">
        <f t="shared" si="86"/>
        <v/>
      </c>
      <c r="W140" s="16" t="str">
        <f t="shared" si="87"/>
        <v/>
      </c>
      <c r="X140" s="16" t="str">
        <f t="shared" si="88"/>
        <v/>
      </c>
      <c r="Y140" s="34" t="str">
        <f t="shared" si="89"/>
        <v/>
      </c>
      <c r="Z140" s="16" t="str">
        <f t="shared" si="90"/>
        <v/>
      </c>
      <c r="AA140" s="16" t="str">
        <f t="shared" si="91"/>
        <v/>
      </c>
      <c r="AB140" s="16" t="str">
        <f t="shared" si="92"/>
        <v/>
      </c>
      <c r="AC140" s="34" t="str">
        <f t="shared" si="93"/>
        <v/>
      </c>
      <c r="AD140" s="16" t="str">
        <f t="shared" si="94"/>
        <v/>
      </c>
      <c r="AE140" s="16" t="str">
        <f t="shared" si="95"/>
        <v/>
      </c>
      <c r="AF140" s="16" t="str">
        <f t="shared" si="96"/>
        <v/>
      </c>
      <c r="AG140" s="34" t="str">
        <f t="shared" si="97"/>
        <v/>
      </c>
      <c r="AH140" s="16" t="str">
        <f t="shared" si="98"/>
        <v/>
      </c>
      <c r="AI140" s="16" t="str">
        <f t="shared" si="99"/>
        <v/>
      </c>
      <c r="AJ140" s="16" t="str">
        <f t="shared" si="100"/>
        <v/>
      </c>
      <c r="AK140" s="34" t="str">
        <f t="shared" si="101"/>
        <v/>
      </c>
      <c r="AL140" s="34"/>
      <c r="AM140" s="34"/>
      <c r="AN140" s="34"/>
      <c r="AO140" s="34"/>
      <c r="AP140" s="34"/>
      <c r="AQ140" s="34"/>
      <c r="AR140" s="61"/>
      <c r="AS140" s="61"/>
      <c r="AT140" s="61"/>
      <c r="AU140" s="61"/>
      <c r="AV140" s="61"/>
      <c r="AW140" s="61"/>
      <c r="AX140" s="61"/>
      <c r="AY140" s="61"/>
      <c r="AZ140" s="61"/>
      <c r="BA140" s="61"/>
      <c r="BB140" s="61"/>
      <c r="BC140" s="61"/>
      <c r="BD140" s="61"/>
    </row>
    <row r="141" spans="1:56" x14ac:dyDescent="0.2">
      <c r="A141" s="3">
        <v>133</v>
      </c>
      <c r="B141" s="19"/>
      <c r="C141" s="16" t="str">
        <f t="shared" si="72"/>
        <v/>
      </c>
      <c r="D141" s="16" t="str">
        <f t="shared" si="73"/>
        <v/>
      </c>
      <c r="E141" s="20" t="str">
        <f t="shared" si="74"/>
        <v/>
      </c>
      <c r="F141" s="20" t="str">
        <f t="shared" si="75"/>
        <v/>
      </c>
      <c r="G141" s="16" t="str">
        <f t="shared" si="77"/>
        <v/>
      </c>
      <c r="H141" s="17"/>
      <c r="I141" s="18"/>
      <c r="J141" s="36" t="str">
        <f t="shared" si="76"/>
        <v/>
      </c>
      <c r="K141" s="21">
        <f>COUNTIF(D$9:D141,D141)</f>
        <v>58</v>
      </c>
      <c r="L141" s="21">
        <f>COUNTIF(G$9:G141,G141)</f>
        <v>58</v>
      </c>
      <c r="M141" s="16">
        <f>SUMIF(G$9:G141,G141,A$9:A141)</f>
        <v>6061</v>
      </c>
      <c r="N141" s="16" t="str">
        <f t="shared" si="78"/>
        <v/>
      </c>
      <c r="O141" s="16" t="str">
        <f t="shared" si="79"/>
        <v/>
      </c>
      <c r="P141" s="16" t="str">
        <f t="shared" si="80"/>
        <v/>
      </c>
      <c r="Q141" s="34" t="str">
        <f t="shared" si="81"/>
        <v/>
      </c>
      <c r="R141" s="16" t="str">
        <f t="shared" si="82"/>
        <v/>
      </c>
      <c r="S141" s="16" t="str">
        <f t="shared" si="83"/>
        <v/>
      </c>
      <c r="T141" s="16" t="str">
        <f t="shared" si="84"/>
        <v/>
      </c>
      <c r="U141" s="34" t="str">
        <f t="shared" si="85"/>
        <v/>
      </c>
      <c r="V141" s="16" t="str">
        <f t="shared" si="86"/>
        <v/>
      </c>
      <c r="W141" s="16" t="str">
        <f t="shared" si="87"/>
        <v/>
      </c>
      <c r="X141" s="16" t="str">
        <f t="shared" si="88"/>
        <v/>
      </c>
      <c r="Y141" s="34" t="str">
        <f t="shared" si="89"/>
        <v/>
      </c>
      <c r="Z141" s="16" t="str">
        <f t="shared" si="90"/>
        <v/>
      </c>
      <c r="AA141" s="16" t="str">
        <f t="shared" si="91"/>
        <v/>
      </c>
      <c r="AB141" s="16" t="str">
        <f t="shared" si="92"/>
        <v/>
      </c>
      <c r="AC141" s="34" t="str">
        <f t="shared" si="93"/>
        <v/>
      </c>
      <c r="AD141" s="16" t="str">
        <f t="shared" si="94"/>
        <v/>
      </c>
      <c r="AE141" s="16" t="str">
        <f t="shared" si="95"/>
        <v/>
      </c>
      <c r="AF141" s="16" t="str">
        <f t="shared" si="96"/>
        <v/>
      </c>
      <c r="AG141" s="34" t="str">
        <f t="shared" si="97"/>
        <v/>
      </c>
      <c r="AH141" s="16" t="str">
        <f t="shared" si="98"/>
        <v/>
      </c>
      <c r="AI141" s="16" t="str">
        <f t="shared" si="99"/>
        <v/>
      </c>
      <c r="AJ141" s="16" t="str">
        <f t="shared" si="100"/>
        <v/>
      </c>
      <c r="AK141" s="34" t="str">
        <f t="shared" si="101"/>
        <v/>
      </c>
      <c r="AL141" s="34"/>
      <c r="AM141" s="34"/>
      <c r="AN141" s="34"/>
      <c r="AO141" s="34"/>
      <c r="AP141" s="34"/>
      <c r="AQ141" s="34"/>
      <c r="AR141" s="61"/>
      <c r="AS141" s="61"/>
      <c r="AT141" s="61"/>
      <c r="AU141" s="61"/>
      <c r="AV141" s="61"/>
      <c r="AW141" s="61"/>
      <c r="AX141" s="61"/>
      <c r="AY141" s="61"/>
      <c r="AZ141" s="61"/>
      <c r="BA141" s="61"/>
      <c r="BB141" s="61"/>
      <c r="BC141" s="61"/>
      <c r="BD141" s="61"/>
    </row>
    <row r="142" spans="1:56" x14ac:dyDescent="0.2">
      <c r="A142" s="3">
        <v>134</v>
      </c>
      <c r="B142" s="19"/>
      <c r="C142" s="16" t="str">
        <f t="shared" si="72"/>
        <v/>
      </c>
      <c r="D142" s="16" t="str">
        <f t="shared" si="73"/>
        <v/>
      </c>
      <c r="E142" s="20" t="str">
        <f t="shared" si="74"/>
        <v/>
      </c>
      <c r="F142" s="20" t="str">
        <f t="shared" si="75"/>
        <v/>
      </c>
      <c r="G142" s="16" t="str">
        <f t="shared" si="77"/>
        <v/>
      </c>
      <c r="H142" s="17"/>
      <c r="I142" s="18"/>
      <c r="J142" s="36" t="str">
        <f t="shared" si="76"/>
        <v/>
      </c>
      <c r="K142" s="21">
        <f>COUNTIF(D$9:D142,D142)</f>
        <v>59</v>
      </c>
      <c r="L142" s="21">
        <f>COUNTIF(G$9:G142,G142)</f>
        <v>59</v>
      </c>
      <c r="M142" s="16">
        <f>SUMIF(G$9:G142,G142,A$9:A142)</f>
        <v>6195</v>
      </c>
      <c r="N142" s="16" t="str">
        <f t="shared" si="78"/>
        <v/>
      </c>
      <c r="O142" s="16" t="str">
        <f t="shared" si="79"/>
        <v/>
      </c>
      <c r="P142" s="16" t="str">
        <f t="shared" si="80"/>
        <v/>
      </c>
      <c r="Q142" s="34" t="str">
        <f t="shared" si="81"/>
        <v/>
      </c>
      <c r="R142" s="16" t="str">
        <f t="shared" si="82"/>
        <v/>
      </c>
      <c r="S142" s="16" t="str">
        <f t="shared" si="83"/>
        <v/>
      </c>
      <c r="T142" s="16" t="str">
        <f t="shared" si="84"/>
        <v/>
      </c>
      <c r="U142" s="34" t="str">
        <f t="shared" si="85"/>
        <v/>
      </c>
      <c r="V142" s="16" t="str">
        <f t="shared" si="86"/>
        <v/>
      </c>
      <c r="W142" s="16" t="str">
        <f t="shared" si="87"/>
        <v/>
      </c>
      <c r="X142" s="16" t="str">
        <f t="shared" si="88"/>
        <v/>
      </c>
      <c r="Y142" s="34" t="str">
        <f t="shared" si="89"/>
        <v/>
      </c>
      <c r="Z142" s="16" t="str">
        <f t="shared" si="90"/>
        <v/>
      </c>
      <c r="AA142" s="16" t="str">
        <f t="shared" si="91"/>
        <v/>
      </c>
      <c r="AB142" s="16" t="str">
        <f t="shared" si="92"/>
        <v/>
      </c>
      <c r="AC142" s="34" t="str">
        <f t="shared" si="93"/>
        <v/>
      </c>
      <c r="AD142" s="16" t="str">
        <f t="shared" si="94"/>
        <v/>
      </c>
      <c r="AE142" s="16" t="str">
        <f t="shared" si="95"/>
        <v/>
      </c>
      <c r="AF142" s="16" t="str">
        <f t="shared" si="96"/>
        <v/>
      </c>
      <c r="AG142" s="34" t="str">
        <f t="shared" si="97"/>
        <v/>
      </c>
      <c r="AH142" s="16" t="str">
        <f t="shared" si="98"/>
        <v/>
      </c>
      <c r="AI142" s="16" t="str">
        <f t="shared" si="99"/>
        <v/>
      </c>
      <c r="AJ142" s="16" t="str">
        <f t="shared" si="100"/>
        <v/>
      </c>
      <c r="AK142" s="34" t="str">
        <f t="shared" si="101"/>
        <v/>
      </c>
      <c r="AL142" s="34"/>
      <c r="AM142" s="34"/>
      <c r="AN142" s="34"/>
      <c r="AO142" s="34"/>
      <c r="AP142" s="34"/>
      <c r="AQ142" s="34"/>
      <c r="AR142" s="61"/>
      <c r="AS142" s="61"/>
      <c r="AT142" s="61"/>
      <c r="AU142" s="61"/>
      <c r="AV142" s="61"/>
      <c r="AW142" s="61"/>
      <c r="AX142" s="61"/>
      <c r="AY142" s="61"/>
      <c r="AZ142" s="61"/>
      <c r="BA142" s="61"/>
      <c r="BB142" s="61"/>
      <c r="BC142" s="61"/>
      <c r="BD142" s="61"/>
    </row>
    <row r="143" spans="1:56" x14ac:dyDescent="0.2">
      <c r="A143" s="3">
        <v>135</v>
      </c>
      <c r="B143" s="19"/>
      <c r="C143" s="16" t="str">
        <f t="shared" si="72"/>
        <v/>
      </c>
      <c r="D143" s="16" t="str">
        <f t="shared" si="73"/>
        <v/>
      </c>
      <c r="E143" s="20" t="str">
        <f t="shared" si="74"/>
        <v/>
      </c>
      <c r="F143" s="20" t="str">
        <f t="shared" si="75"/>
        <v/>
      </c>
      <c r="G143" s="16" t="str">
        <f t="shared" si="77"/>
        <v/>
      </c>
      <c r="H143" s="17"/>
      <c r="I143" s="18"/>
      <c r="J143" s="36" t="str">
        <f t="shared" si="76"/>
        <v/>
      </c>
      <c r="K143" s="21">
        <f>COUNTIF(D$9:D143,D143)</f>
        <v>60</v>
      </c>
      <c r="L143" s="21">
        <f>COUNTIF(G$9:G143,G143)</f>
        <v>60</v>
      </c>
      <c r="M143" s="16">
        <f>SUMIF(G$9:G143,G143,A$9:A143)</f>
        <v>6330</v>
      </c>
      <c r="N143" s="16" t="str">
        <f t="shared" si="78"/>
        <v/>
      </c>
      <c r="O143" s="16" t="str">
        <f t="shared" si="79"/>
        <v/>
      </c>
      <c r="P143" s="16" t="str">
        <f t="shared" si="80"/>
        <v/>
      </c>
      <c r="Q143" s="34" t="str">
        <f t="shared" si="81"/>
        <v/>
      </c>
      <c r="R143" s="16" t="str">
        <f t="shared" si="82"/>
        <v/>
      </c>
      <c r="S143" s="16" t="str">
        <f t="shared" si="83"/>
        <v/>
      </c>
      <c r="T143" s="16" t="str">
        <f t="shared" si="84"/>
        <v/>
      </c>
      <c r="U143" s="34" t="str">
        <f t="shared" si="85"/>
        <v/>
      </c>
      <c r="V143" s="16" t="str">
        <f t="shared" si="86"/>
        <v/>
      </c>
      <c r="W143" s="16" t="str">
        <f t="shared" si="87"/>
        <v/>
      </c>
      <c r="X143" s="16" t="str">
        <f t="shared" si="88"/>
        <v/>
      </c>
      <c r="Y143" s="34" t="str">
        <f t="shared" si="89"/>
        <v/>
      </c>
      <c r="Z143" s="16" t="str">
        <f t="shared" si="90"/>
        <v/>
      </c>
      <c r="AA143" s="16" t="str">
        <f t="shared" si="91"/>
        <v/>
      </c>
      <c r="AB143" s="16" t="str">
        <f t="shared" si="92"/>
        <v/>
      </c>
      <c r="AC143" s="34" t="str">
        <f t="shared" si="93"/>
        <v/>
      </c>
      <c r="AD143" s="16" t="str">
        <f t="shared" si="94"/>
        <v/>
      </c>
      <c r="AE143" s="16" t="str">
        <f t="shared" si="95"/>
        <v/>
      </c>
      <c r="AF143" s="16" t="str">
        <f t="shared" si="96"/>
        <v/>
      </c>
      <c r="AG143" s="34" t="str">
        <f t="shared" si="97"/>
        <v/>
      </c>
      <c r="AH143" s="16" t="str">
        <f t="shared" si="98"/>
        <v/>
      </c>
      <c r="AI143" s="16" t="str">
        <f t="shared" si="99"/>
        <v/>
      </c>
      <c r="AJ143" s="16" t="str">
        <f t="shared" si="100"/>
        <v/>
      </c>
      <c r="AK143" s="34" t="str">
        <f t="shared" si="101"/>
        <v/>
      </c>
      <c r="AL143" s="34"/>
      <c r="AM143" s="34"/>
      <c r="AN143" s="34"/>
      <c r="AO143" s="34"/>
      <c r="AP143" s="34"/>
      <c r="AQ143" s="34"/>
      <c r="AR143" s="61"/>
      <c r="AS143" s="61"/>
      <c r="AT143" s="61"/>
      <c r="AU143" s="61"/>
      <c r="AV143" s="61"/>
      <c r="AW143" s="61"/>
      <c r="AX143" s="61"/>
      <c r="AY143" s="61"/>
      <c r="AZ143" s="61"/>
      <c r="BA143" s="61"/>
      <c r="BB143" s="61"/>
      <c r="BC143" s="61"/>
      <c r="BD143" s="61"/>
    </row>
    <row r="144" spans="1:56" x14ac:dyDescent="0.2">
      <c r="A144" s="3">
        <v>136</v>
      </c>
      <c r="B144" s="19"/>
      <c r="C144" s="16" t="str">
        <f t="shared" si="72"/>
        <v/>
      </c>
      <c r="D144" s="16" t="str">
        <f t="shared" si="73"/>
        <v/>
      </c>
      <c r="E144" s="20" t="str">
        <f t="shared" si="74"/>
        <v/>
      </c>
      <c r="F144" s="20" t="str">
        <f t="shared" si="75"/>
        <v/>
      </c>
      <c r="G144" s="16" t="str">
        <f t="shared" si="77"/>
        <v/>
      </c>
      <c r="H144" s="17"/>
      <c r="I144" s="18"/>
      <c r="J144" s="36" t="str">
        <f t="shared" si="76"/>
        <v/>
      </c>
      <c r="K144" s="21">
        <f>COUNTIF(D$9:D144,D144)</f>
        <v>61</v>
      </c>
      <c r="L144" s="21">
        <f>COUNTIF(G$9:G144,G144)</f>
        <v>61</v>
      </c>
      <c r="M144" s="16">
        <f>SUMIF(G$9:G144,G144,A$9:A144)</f>
        <v>6466</v>
      </c>
      <c r="N144" s="16" t="str">
        <f t="shared" si="78"/>
        <v/>
      </c>
      <c r="O144" s="16" t="str">
        <f t="shared" si="79"/>
        <v/>
      </c>
      <c r="P144" s="16" t="str">
        <f t="shared" si="80"/>
        <v/>
      </c>
      <c r="Q144" s="34" t="str">
        <f t="shared" si="81"/>
        <v/>
      </c>
      <c r="R144" s="16" t="str">
        <f t="shared" si="82"/>
        <v/>
      </c>
      <c r="S144" s="16" t="str">
        <f t="shared" si="83"/>
        <v/>
      </c>
      <c r="T144" s="16" t="str">
        <f t="shared" si="84"/>
        <v/>
      </c>
      <c r="U144" s="34" t="str">
        <f t="shared" si="85"/>
        <v/>
      </c>
      <c r="V144" s="16" t="str">
        <f t="shared" si="86"/>
        <v/>
      </c>
      <c r="W144" s="16" t="str">
        <f t="shared" si="87"/>
        <v/>
      </c>
      <c r="X144" s="16" t="str">
        <f t="shared" si="88"/>
        <v/>
      </c>
      <c r="Y144" s="34" t="str">
        <f t="shared" si="89"/>
        <v/>
      </c>
      <c r="Z144" s="16" t="str">
        <f t="shared" si="90"/>
        <v/>
      </c>
      <c r="AA144" s="16" t="str">
        <f t="shared" si="91"/>
        <v/>
      </c>
      <c r="AB144" s="16" t="str">
        <f t="shared" si="92"/>
        <v/>
      </c>
      <c r="AC144" s="34" t="str">
        <f t="shared" si="93"/>
        <v/>
      </c>
      <c r="AD144" s="16" t="str">
        <f t="shared" si="94"/>
        <v/>
      </c>
      <c r="AE144" s="16" t="str">
        <f t="shared" si="95"/>
        <v/>
      </c>
      <c r="AF144" s="16" t="str">
        <f t="shared" si="96"/>
        <v/>
      </c>
      <c r="AG144" s="34" t="str">
        <f t="shared" si="97"/>
        <v/>
      </c>
      <c r="AH144" s="16" t="str">
        <f t="shared" si="98"/>
        <v/>
      </c>
      <c r="AI144" s="16" t="str">
        <f t="shared" si="99"/>
        <v/>
      </c>
      <c r="AJ144" s="16" t="str">
        <f t="shared" si="100"/>
        <v/>
      </c>
      <c r="AK144" s="34" t="str">
        <f t="shared" si="101"/>
        <v/>
      </c>
      <c r="AL144" s="34"/>
      <c r="AM144" s="34"/>
      <c r="AN144" s="34"/>
      <c r="AO144" s="34"/>
      <c r="AP144" s="34"/>
      <c r="AQ144" s="34"/>
      <c r="AR144" s="61"/>
      <c r="AS144" s="61"/>
      <c r="AT144" s="61"/>
      <c r="AU144" s="61"/>
      <c r="AV144" s="61"/>
      <c r="AW144" s="61"/>
      <c r="AX144" s="61"/>
      <c r="AY144" s="61"/>
      <c r="AZ144" s="61"/>
      <c r="BA144" s="61"/>
      <c r="BB144" s="61"/>
      <c r="BC144" s="61"/>
      <c r="BD144" s="61"/>
    </row>
    <row r="145" spans="1:56" x14ac:dyDescent="0.2">
      <c r="A145" s="3">
        <v>137</v>
      </c>
      <c r="B145" s="19"/>
      <c r="C145" s="16" t="str">
        <f t="shared" si="72"/>
        <v/>
      </c>
      <c r="D145" s="16" t="str">
        <f t="shared" si="73"/>
        <v/>
      </c>
      <c r="E145" s="20" t="str">
        <f t="shared" si="74"/>
        <v/>
      </c>
      <c r="F145" s="20" t="str">
        <f t="shared" si="75"/>
        <v/>
      </c>
      <c r="G145" s="16" t="str">
        <f t="shared" si="77"/>
        <v/>
      </c>
      <c r="H145" s="17"/>
      <c r="I145" s="18"/>
      <c r="J145" s="36" t="str">
        <f t="shared" si="76"/>
        <v/>
      </c>
      <c r="K145" s="21">
        <f>COUNTIF(D$9:D145,D145)</f>
        <v>62</v>
      </c>
      <c r="L145" s="21">
        <f>COUNTIF(G$9:G145,G145)</f>
        <v>62</v>
      </c>
      <c r="M145" s="16">
        <f>SUMIF(G$9:G145,G145,A$9:A145)</f>
        <v>6603</v>
      </c>
      <c r="N145" s="16" t="str">
        <f t="shared" si="78"/>
        <v/>
      </c>
      <c r="O145" s="16" t="str">
        <f t="shared" si="79"/>
        <v/>
      </c>
      <c r="P145" s="16" t="str">
        <f t="shared" si="80"/>
        <v/>
      </c>
      <c r="Q145" s="34" t="str">
        <f t="shared" si="81"/>
        <v/>
      </c>
      <c r="R145" s="16" t="str">
        <f t="shared" si="82"/>
        <v/>
      </c>
      <c r="S145" s="16" t="str">
        <f t="shared" si="83"/>
        <v/>
      </c>
      <c r="T145" s="16" t="str">
        <f t="shared" si="84"/>
        <v/>
      </c>
      <c r="U145" s="34" t="str">
        <f t="shared" si="85"/>
        <v/>
      </c>
      <c r="V145" s="16" t="str">
        <f t="shared" si="86"/>
        <v/>
      </c>
      <c r="W145" s="16" t="str">
        <f t="shared" si="87"/>
        <v/>
      </c>
      <c r="X145" s="16" t="str">
        <f t="shared" si="88"/>
        <v/>
      </c>
      <c r="Y145" s="34" t="str">
        <f t="shared" si="89"/>
        <v/>
      </c>
      <c r="Z145" s="16" t="str">
        <f t="shared" si="90"/>
        <v/>
      </c>
      <c r="AA145" s="16" t="str">
        <f t="shared" si="91"/>
        <v/>
      </c>
      <c r="AB145" s="16" t="str">
        <f t="shared" si="92"/>
        <v/>
      </c>
      <c r="AC145" s="34" t="str">
        <f t="shared" si="93"/>
        <v/>
      </c>
      <c r="AD145" s="16" t="str">
        <f t="shared" si="94"/>
        <v/>
      </c>
      <c r="AE145" s="16" t="str">
        <f t="shared" si="95"/>
        <v/>
      </c>
      <c r="AF145" s="16" t="str">
        <f t="shared" si="96"/>
        <v/>
      </c>
      <c r="AG145" s="34" t="str">
        <f t="shared" si="97"/>
        <v/>
      </c>
      <c r="AH145" s="16" t="str">
        <f t="shared" si="98"/>
        <v/>
      </c>
      <c r="AI145" s="16" t="str">
        <f t="shared" si="99"/>
        <v/>
      </c>
      <c r="AJ145" s="16" t="str">
        <f t="shared" si="100"/>
        <v/>
      </c>
      <c r="AK145" s="34" t="str">
        <f t="shared" si="101"/>
        <v/>
      </c>
      <c r="AL145" s="34"/>
      <c r="AM145" s="34"/>
      <c r="AN145" s="34"/>
      <c r="AO145" s="34"/>
      <c r="AP145" s="34"/>
      <c r="AQ145" s="34"/>
      <c r="AR145" s="61"/>
      <c r="AS145" s="61"/>
      <c r="AT145" s="61"/>
      <c r="AU145" s="61"/>
      <c r="AV145" s="61"/>
      <c r="AW145" s="61"/>
      <c r="AX145" s="61"/>
      <c r="AY145" s="61"/>
      <c r="AZ145" s="61"/>
      <c r="BA145" s="61"/>
      <c r="BB145" s="61"/>
      <c r="BC145" s="61"/>
      <c r="BD145" s="61"/>
    </row>
    <row r="146" spans="1:56" x14ac:dyDescent="0.2">
      <c r="A146" s="3">
        <v>138</v>
      </c>
      <c r="B146" s="19"/>
      <c r="C146" s="16" t="str">
        <f t="shared" si="72"/>
        <v/>
      </c>
      <c r="D146" s="16" t="str">
        <f t="shared" si="73"/>
        <v/>
      </c>
      <c r="E146" s="20" t="str">
        <f t="shared" si="74"/>
        <v/>
      </c>
      <c r="F146" s="20" t="str">
        <f t="shared" si="75"/>
        <v/>
      </c>
      <c r="G146" s="16" t="str">
        <f t="shared" si="77"/>
        <v/>
      </c>
      <c r="H146" s="17"/>
      <c r="I146" s="18"/>
      <c r="J146" s="36" t="str">
        <f t="shared" si="76"/>
        <v/>
      </c>
      <c r="K146" s="21">
        <f>COUNTIF(D$9:D146,D146)</f>
        <v>63</v>
      </c>
      <c r="L146" s="21">
        <f>COUNTIF(G$9:G146,G146)</f>
        <v>63</v>
      </c>
      <c r="M146" s="16">
        <f>SUMIF(G$9:G146,G146,A$9:A146)</f>
        <v>6741</v>
      </c>
      <c r="N146" s="16" t="str">
        <f t="shared" si="78"/>
        <v/>
      </c>
      <c r="O146" s="16" t="str">
        <f t="shared" si="79"/>
        <v/>
      </c>
      <c r="P146" s="16" t="str">
        <f t="shared" si="80"/>
        <v/>
      </c>
      <c r="Q146" s="34" t="str">
        <f t="shared" si="81"/>
        <v/>
      </c>
      <c r="R146" s="16" t="str">
        <f t="shared" si="82"/>
        <v/>
      </c>
      <c r="S146" s="16" t="str">
        <f t="shared" si="83"/>
        <v/>
      </c>
      <c r="T146" s="16" t="str">
        <f t="shared" si="84"/>
        <v/>
      </c>
      <c r="U146" s="34" t="str">
        <f t="shared" si="85"/>
        <v/>
      </c>
      <c r="V146" s="16" t="str">
        <f t="shared" si="86"/>
        <v/>
      </c>
      <c r="W146" s="16" t="str">
        <f t="shared" si="87"/>
        <v/>
      </c>
      <c r="X146" s="16" t="str">
        <f t="shared" si="88"/>
        <v/>
      </c>
      <c r="Y146" s="34" t="str">
        <f t="shared" si="89"/>
        <v/>
      </c>
      <c r="Z146" s="16" t="str">
        <f t="shared" si="90"/>
        <v/>
      </c>
      <c r="AA146" s="16" t="str">
        <f t="shared" si="91"/>
        <v/>
      </c>
      <c r="AB146" s="16" t="str">
        <f t="shared" si="92"/>
        <v/>
      </c>
      <c r="AC146" s="34" t="str">
        <f t="shared" si="93"/>
        <v/>
      </c>
      <c r="AD146" s="16" t="str">
        <f t="shared" si="94"/>
        <v/>
      </c>
      <c r="AE146" s="16" t="str">
        <f t="shared" si="95"/>
        <v/>
      </c>
      <c r="AF146" s="16" t="str">
        <f t="shared" si="96"/>
        <v/>
      </c>
      <c r="AG146" s="34" t="str">
        <f t="shared" si="97"/>
        <v/>
      </c>
      <c r="AH146" s="16" t="str">
        <f t="shared" si="98"/>
        <v/>
      </c>
      <c r="AI146" s="16" t="str">
        <f t="shared" si="99"/>
        <v/>
      </c>
      <c r="AJ146" s="16" t="str">
        <f t="shared" si="100"/>
        <v/>
      </c>
      <c r="AK146" s="34" t="str">
        <f t="shared" si="101"/>
        <v/>
      </c>
      <c r="AL146" s="34"/>
      <c r="AM146" s="34"/>
      <c r="AN146" s="34"/>
      <c r="AO146" s="34"/>
      <c r="AP146" s="34"/>
      <c r="AQ146" s="34"/>
      <c r="AR146" s="61"/>
      <c r="AS146" s="61"/>
      <c r="AT146" s="61"/>
      <c r="AU146" s="61"/>
      <c r="AV146" s="61"/>
      <c r="AW146" s="61"/>
      <c r="AX146" s="61"/>
      <c r="AY146" s="61"/>
      <c r="AZ146" s="61"/>
      <c r="BA146" s="61"/>
      <c r="BB146" s="61"/>
      <c r="BC146" s="61"/>
      <c r="BD146" s="61"/>
    </row>
    <row r="147" spans="1:56" x14ac:dyDescent="0.2">
      <c r="A147" s="3">
        <v>139</v>
      </c>
      <c r="B147" s="19"/>
      <c r="C147" s="16" t="str">
        <f t="shared" si="72"/>
        <v/>
      </c>
      <c r="D147" s="16" t="str">
        <f t="shared" si="73"/>
        <v/>
      </c>
      <c r="E147" s="20" t="str">
        <f t="shared" si="74"/>
        <v/>
      </c>
      <c r="F147" s="20" t="str">
        <f t="shared" si="75"/>
        <v/>
      </c>
      <c r="G147" s="16" t="str">
        <f t="shared" si="77"/>
        <v/>
      </c>
      <c r="H147" s="17"/>
      <c r="I147" s="18"/>
      <c r="J147" s="36" t="str">
        <f t="shared" si="76"/>
        <v/>
      </c>
      <c r="K147" s="21">
        <f>COUNTIF(D$9:D147,D147)</f>
        <v>64</v>
      </c>
      <c r="L147" s="21">
        <f>COUNTIF(G$9:G147,G147)</f>
        <v>64</v>
      </c>
      <c r="M147" s="16">
        <f>SUMIF(G$9:G147,G147,A$9:A147)</f>
        <v>6880</v>
      </c>
      <c r="N147" s="16" t="str">
        <f t="shared" si="78"/>
        <v/>
      </c>
      <c r="O147" s="16" t="str">
        <f t="shared" si="79"/>
        <v/>
      </c>
      <c r="P147" s="16" t="str">
        <f t="shared" si="80"/>
        <v/>
      </c>
      <c r="Q147" s="34" t="str">
        <f t="shared" si="81"/>
        <v/>
      </c>
      <c r="R147" s="16" t="str">
        <f t="shared" si="82"/>
        <v/>
      </c>
      <c r="S147" s="16" t="str">
        <f t="shared" si="83"/>
        <v/>
      </c>
      <c r="T147" s="16" t="str">
        <f t="shared" si="84"/>
        <v/>
      </c>
      <c r="U147" s="34" t="str">
        <f t="shared" si="85"/>
        <v/>
      </c>
      <c r="V147" s="16" t="str">
        <f t="shared" si="86"/>
        <v/>
      </c>
      <c r="W147" s="16" t="str">
        <f t="shared" si="87"/>
        <v/>
      </c>
      <c r="X147" s="16" t="str">
        <f t="shared" si="88"/>
        <v/>
      </c>
      <c r="Y147" s="34" t="str">
        <f t="shared" si="89"/>
        <v/>
      </c>
      <c r="Z147" s="16" t="str">
        <f t="shared" si="90"/>
        <v/>
      </c>
      <c r="AA147" s="16" t="str">
        <f t="shared" si="91"/>
        <v/>
      </c>
      <c r="AB147" s="16" t="str">
        <f t="shared" si="92"/>
        <v/>
      </c>
      <c r="AC147" s="34" t="str">
        <f t="shared" si="93"/>
        <v/>
      </c>
      <c r="AD147" s="16" t="str">
        <f t="shared" si="94"/>
        <v/>
      </c>
      <c r="AE147" s="16" t="str">
        <f t="shared" si="95"/>
        <v/>
      </c>
      <c r="AF147" s="16" t="str">
        <f t="shared" si="96"/>
        <v/>
      </c>
      <c r="AG147" s="34" t="str">
        <f t="shared" si="97"/>
        <v/>
      </c>
      <c r="AH147" s="16" t="str">
        <f t="shared" si="98"/>
        <v/>
      </c>
      <c r="AI147" s="16" t="str">
        <f t="shared" si="99"/>
        <v/>
      </c>
      <c r="AJ147" s="16" t="str">
        <f t="shared" si="100"/>
        <v/>
      </c>
      <c r="AK147" s="34" t="str">
        <f t="shared" si="101"/>
        <v/>
      </c>
      <c r="AL147" s="34"/>
      <c r="AM147" s="34"/>
      <c r="AN147" s="34"/>
      <c r="AO147" s="34"/>
      <c r="AP147" s="34"/>
      <c r="AQ147" s="34"/>
      <c r="AR147" s="61"/>
      <c r="AS147" s="61"/>
      <c r="AT147" s="61"/>
      <c r="AU147" s="61"/>
      <c r="AV147" s="61"/>
      <c r="AW147" s="61"/>
      <c r="AX147" s="61"/>
      <c r="AY147" s="61"/>
      <c r="AZ147" s="61"/>
      <c r="BA147" s="61"/>
      <c r="BB147" s="61"/>
      <c r="BC147" s="61"/>
      <c r="BD147" s="61"/>
    </row>
    <row r="148" spans="1:56" x14ac:dyDescent="0.2">
      <c r="A148" s="3">
        <v>140</v>
      </c>
      <c r="B148" s="19"/>
      <c r="C148" s="16" t="str">
        <f t="shared" si="72"/>
        <v/>
      </c>
      <c r="D148" s="16" t="str">
        <f t="shared" si="73"/>
        <v/>
      </c>
      <c r="E148" s="20" t="str">
        <f t="shared" si="74"/>
        <v/>
      </c>
      <c r="F148" s="20" t="str">
        <f t="shared" si="75"/>
        <v/>
      </c>
      <c r="G148" s="16" t="str">
        <f t="shared" si="77"/>
        <v/>
      </c>
      <c r="H148" s="17"/>
      <c r="I148" s="18"/>
      <c r="J148" s="36" t="str">
        <f t="shared" si="76"/>
        <v/>
      </c>
      <c r="K148" s="21">
        <f>COUNTIF(D$9:D148,D148)</f>
        <v>65</v>
      </c>
      <c r="L148" s="21">
        <f>COUNTIF(G$9:G148,G148)</f>
        <v>65</v>
      </c>
      <c r="M148" s="16">
        <f>SUMIF(G$9:G148,G148,A$9:A148)</f>
        <v>7020</v>
      </c>
      <c r="N148" s="16" t="str">
        <f t="shared" si="78"/>
        <v/>
      </c>
      <c r="O148" s="16" t="str">
        <f t="shared" si="79"/>
        <v/>
      </c>
      <c r="P148" s="16" t="str">
        <f t="shared" si="80"/>
        <v/>
      </c>
      <c r="Q148" s="34" t="str">
        <f t="shared" si="81"/>
        <v/>
      </c>
      <c r="R148" s="16" t="str">
        <f t="shared" si="82"/>
        <v/>
      </c>
      <c r="S148" s="16" t="str">
        <f t="shared" si="83"/>
        <v/>
      </c>
      <c r="T148" s="16" t="str">
        <f t="shared" si="84"/>
        <v/>
      </c>
      <c r="U148" s="34" t="str">
        <f t="shared" si="85"/>
        <v/>
      </c>
      <c r="V148" s="16" t="str">
        <f t="shared" si="86"/>
        <v/>
      </c>
      <c r="W148" s="16" t="str">
        <f t="shared" si="87"/>
        <v/>
      </c>
      <c r="X148" s="16" t="str">
        <f t="shared" si="88"/>
        <v/>
      </c>
      <c r="Y148" s="34" t="str">
        <f t="shared" si="89"/>
        <v/>
      </c>
      <c r="Z148" s="16" t="str">
        <f t="shared" si="90"/>
        <v/>
      </c>
      <c r="AA148" s="16" t="str">
        <f t="shared" si="91"/>
        <v/>
      </c>
      <c r="AB148" s="16" t="str">
        <f t="shared" si="92"/>
        <v/>
      </c>
      <c r="AC148" s="34" t="str">
        <f t="shared" si="93"/>
        <v/>
      </c>
      <c r="AD148" s="16" t="str">
        <f t="shared" si="94"/>
        <v/>
      </c>
      <c r="AE148" s="16" t="str">
        <f t="shared" si="95"/>
        <v/>
      </c>
      <c r="AF148" s="16" t="str">
        <f t="shared" si="96"/>
        <v/>
      </c>
      <c r="AG148" s="34" t="str">
        <f t="shared" si="97"/>
        <v/>
      </c>
      <c r="AH148" s="16" t="str">
        <f t="shared" si="98"/>
        <v/>
      </c>
      <c r="AI148" s="16" t="str">
        <f t="shared" si="99"/>
        <v/>
      </c>
      <c r="AJ148" s="16" t="str">
        <f t="shared" si="100"/>
        <v/>
      </c>
      <c r="AK148" s="34" t="str">
        <f t="shared" si="101"/>
        <v/>
      </c>
      <c r="AL148" s="34"/>
      <c r="AM148" s="34"/>
      <c r="AN148" s="34"/>
      <c r="AO148" s="34"/>
      <c r="AP148" s="34"/>
      <c r="AQ148" s="34"/>
      <c r="AR148" s="61"/>
      <c r="AS148" s="61"/>
      <c r="AT148" s="61"/>
      <c r="AU148" s="61"/>
      <c r="AV148" s="61"/>
      <c r="AW148" s="61"/>
      <c r="AX148" s="61"/>
      <c r="AY148" s="61"/>
      <c r="AZ148" s="61"/>
      <c r="BA148" s="61"/>
      <c r="BB148" s="61"/>
      <c r="BC148" s="61"/>
      <c r="BD148" s="61"/>
    </row>
    <row r="149" spans="1:56" x14ac:dyDescent="0.2">
      <c r="A149" s="3">
        <v>141</v>
      </c>
      <c r="B149" s="19"/>
      <c r="C149" s="16" t="str">
        <f t="shared" si="72"/>
        <v/>
      </c>
      <c r="D149" s="16" t="str">
        <f t="shared" si="73"/>
        <v/>
      </c>
      <c r="E149" s="20" t="str">
        <f t="shared" si="74"/>
        <v/>
      </c>
      <c r="F149" s="20" t="str">
        <f t="shared" si="75"/>
        <v/>
      </c>
      <c r="G149" s="16" t="str">
        <f t="shared" si="77"/>
        <v/>
      </c>
      <c r="H149" s="17"/>
      <c r="I149" s="18"/>
      <c r="J149" s="36" t="str">
        <f t="shared" si="76"/>
        <v/>
      </c>
      <c r="K149" s="21">
        <f>COUNTIF(D$9:D149,D149)</f>
        <v>66</v>
      </c>
      <c r="L149" s="21">
        <f>COUNTIF(G$9:G149,G149)</f>
        <v>66</v>
      </c>
      <c r="M149" s="16">
        <f>SUMIF(G$9:G149,G149,A$9:A149)</f>
        <v>7161</v>
      </c>
      <c r="N149" s="16" t="str">
        <f t="shared" si="78"/>
        <v/>
      </c>
      <c r="O149" s="16" t="str">
        <f t="shared" si="79"/>
        <v/>
      </c>
      <c r="P149" s="16" t="str">
        <f t="shared" si="80"/>
        <v/>
      </c>
      <c r="Q149" s="34" t="str">
        <f t="shared" si="81"/>
        <v/>
      </c>
      <c r="R149" s="16" t="str">
        <f t="shared" si="82"/>
        <v/>
      </c>
      <c r="S149" s="16" t="str">
        <f t="shared" si="83"/>
        <v/>
      </c>
      <c r="T149" s="16" t="str">
        <f t="shared" si="84"/>
        <v/>
      </c>
      <c r="U149" s="34" t="str">
        <f t="shared" si="85"/>
        <v/>
      </c>
      <c r="V149" s="16" t="str">
        <f t="shared" si="86"/>
        <v/>
      </c>
      <c r="W149" s="16" t="str">
        <f t="shared" si="87"/>
        <v/>
      </c>
      <c r="X149" s="16" t="str">
        <f t="shared" si="88"/>
        <v/>
      </c>
      <c r="Y149" s="34" t="str">
        <f t="shared" si="89"/>
        <v/>
      </c>
      <c r="Z149" s="16" t="str">
        <f t="shared" si="90"/>
        <v/>
      </c>
      <c r="AA149" s="16" t="str">
        <f t="shared" si="91"/>
        <v/>
      </c>
      <c r="AB149" s="16" t="str">
        <f t="shared" si="92"/>
        <v/>
      </c>
      <c r="AC149" s="34" t="str">
        <f t="shared" si="93"/>
        <v/>
      </c>
      <c r="AD149" s="16" t="str">
        <f t="shared" si="94"/>
        <v/>
      </c>
      <c r="AE149" s="16" t="str">
        <f t="shared" si="95"/>
        <v/>
      </c>
      <c r="AF149" s="16" t="str">
        <f t="shared" si="96"/>
        <v/>
      </c>
      <c r="AG149" s="34" t="str">
        <f t="shared" si="97"/>
        <v/>
      </c>
      <c r="AH149" s="16" t="str">
        <f t="shared" si="98"/>
        <v/>
      </c>
      <c r="AI149" s="16" t="str">
        <f t="shared" si="99"/>
        <v/>
      </c>
      <c r="AJ149" s="16" t="str">
        <f t="shared" si="100"/>
        <v/>
      </c>
      <c r="AK149" s="34" t="str">
        <f t="shared" si="101"/>
        <v/>
      </c>
      <c r="AL149" s="34"/>
      <c r="AM149" s="34"/>
      <c r="AN149" s="34"/>
      <c r="AO149" s="34"/>
      <c r="AP149" s="34"/>
      <c r="AQ149" s="34"/>
      <c r="AR149" s="61"/>
      <c r="AS149" s="61"/>
      <c r="AT149" s="61"/>
      <c r="AU149" s="61"/>
      <c r="AV149" s="61"/>
      <c r="AW149" s="61"/>
      <c r="AX149" s="61"/>
      <c r="AY149" s="61"/>
      <c r="AZ149" s="61"/>
      <c r="BA149" s="61"/>
      <c r="BB149" s="61"/>
      <c r="BC149" s="61"/>
      <c r="BD149" s="61"/>
    </row>
    <row r="150" spans="1:56" x14ac:dyDescent="0.2">
      <c r="A150" s="3">
        <v>142</v>
      </c>
      <c r="B150" s="19"/>
      <c r="C150" s="16" t="str">
        <f t="shared" si="72"/>
        <v/>
      </c>
      <c r="D150" s="16" t="str">
        <f t="shared" si="73"/>
        <v/>
      </c>
      <c r="E150" s="20" t="str">
        <f t="shared" si="74"/>
        <v/>
      </c>
      <c r="F150" s="20" t="str">
        <f t="shared" si="75"/>
        <v/>
      </c>
      <c r="G150" s="16" t="str">
        <f t="shared" si="77"/>
        <v/>
      </c>
      <c r="H150" s="17"/>
      <c r="I150" s="18"/>
      <c r="J150" s="36" t="str">
        <f t="shared" si="76"/>
        <v/>
      </c>
      <c r="K150" s="21">
        <f>COUNTIF(D$9:D150,D150)</f>
        <v>67</v>
      </c>
      <c r="L150" s="21">
        <f>COUNTIF(G$9:G150,G150)</f>
        <v>67</v>
      </c>
      <c r="M150" s="16">
        <f>SUMIF(G$9:G150,G150,A$9:A150)</f>
        <v>7303</v>
      </c>
      <c r="N150" s="16" t="str">
        <f t="shared" si="78"/>
        <v/>
      </c>
      <c r="O150" s="16" t="str">
        <f t="shared" si="79"/>
        <v/>
      </c>
      <c r="P150" s="16" t="str">
        <f t="shared" si="80"/>
        <v/>
      </c>
      <c r="Q150" s="34" t="str">
        <f t="shared" si="81"/>
        <v/>
      </c>
      <c r="R150" s="16" t="str">
        <f t="shared" si="82"/>
        <v/>
      </c>
      <c r="S150" s="16" t="str">
        <f t="shared" si="83"/>
        <v/>
      </c>
      <c r="T150" s="16" t="str">
        <f t="shared" si="84"/>
        <v/>
      </c>
      <c r="U150" s="34" t="str">
        <f t="shared" si="85"/>
        <v/>
      </c>
      <c r="V150" s="16" t="str">
        <f t="shared" si="86"/>
        <v/>
      </c>
      <c r="W150" s="16" t="str">
        <f t="shared" si="87"/>
        <v/>
      </c>
      <c r="X150" s="16" t="str">
        <f t="shared" si="88"/>
        <v/>
      </c>
      <c r="Y150" s="34" t="str">
        <f t="shared" si="89"/>
        <v/>
      </c>
      <c r="Z150" s="16" t="str">
        <f t="shared" si="90"/>
        <v/>
      </c>
      <c r="AA150" s="16" t="str">
        <f t="shared" si="91"/>
        <v/>
      </c>
      <c r="AB150" s="16" t="str">
        <f t="shared" si="92"/>
        <v/>
      </c>
      <c r="AC150" s="34" t="str">
        <f t="shared" si="93"/>
        <v/>
      </c>
      <c r="AD150" s="16" t="str">
        <f t="shared" si="94"/>
        <v/>
      </c>
      <c r="AE150" s="16" t="str">
        <f t="shared" si="95"/>
        <v/>
      </c>
      <c r="AF150" s="16" t="str">
        <f t="shared" si="96"/>
        <v/>
      </c>
      <c r="AG150" s="34" t="str">
        <f t="shared" si="97"/>
        <v/>
      </c>
      <c r="AH150" s="16" t="str">
        <f t="shared" si="98"/>
        <v/>
      </c>
      <c r="AI150" s="16" t="str">
        <f t="shared" si="99"/>
        <v/>
      </c>
      <c r="AJ150" s="16" t="str">
        <f t="shared" si="100"/>
        <v/>
      </c>
      <c r="AK150" s="34" t="str">
        <f t="shared" si="101"/>
        <v/>
      </c>
      <c r="AL150" s="34"/>
      <c r="AM150" s="34"/>
      <c r="AN150" s="34"/>
      <c r="AO150" s="34"/>
      <c r="AP150" s="34"/>
      <c r="AQ150" s="34"/>
      <c r="AR150" s="61"/>
      <c r="AS150" s="61"/>
      <c r="AT150" s="61"/>
      <c r="AU150" s="61"/>
      <c r="AV150" s="61"/>
      <c r="AW150" s="61"/>
      <c r="AX150" s="61"/>
      <c r="AY150" s="61"/>
      <c r="AZ150" s="61"/>
      <c r="BA150" s="61"/>
      <c r="BB150" s="61"/>
      <c r="BC150" s="61"/>
      <c r="BD150" s="61"/>
    </row>
    <row r="151" spans="1:56" x14ac:dyDescent="0.2">
      <c r="A151" s="3">
        <v>143</v>
      </c>
      <c r="B151" s="19"/>
      <c r="C151" s="16" t="str">
        <f t="shared" si="72"/>
        <v/>
      </c>
      <c r="D151" s="16" t="str">
        <f t="shared" si="73"/>
        <v/>
      </c>
      <c r="E151" s="20" t="str">
        <f t="shared" si="74"/>
        <v/>
      </c>
      <c r="F151" s="20" t="str">
        <f t="shared" si="75"/>
        <v/>
      </c>
      <c r="G151" s="16" t="str">
        <f t="shared" si="77"/>
        <v/>
      </c>
      <c r="H151" s="17"/>
      <c r="I151" s="18"/>
      <c r="J151" s="36" t="str">
        <f t="shared" si="76"/>
        <v/>
      </c>
      <c r="K151" s="21">
        <f>COUNTIF(D$9:D151,D151)</f>
        <v>68</v>
      </c>
      <c r="L151" s="21">
        <f>COUNTIF(G$9:G151,G151)</f>
        <v>68</v>
      </c>
      <c r="M151" s="16">
        <f>SUMIF(G$9:G151,G151,A$9:A151)</f>
        <v>7446</v>
      </c>
      <c r="N151" s="16" t="str">
        <f t="shared" si="78"/>
        <v/>
      </c>
      <c r="O151" s="16" t="str">
        <f t="shared" si="79"/>
        <v/>
      </c>
      <c r="P151" s="16" t="str">
        <f t="shared" si="80"/>
        <v/>
      </c>
      <c r="Q151" s="34" t="str">
        <f t="shared" si="81"/>
        <v/>
      </c>
      <c r="R151" s="16" t="str">
        <f t="shared" si="82"/>
        <v/>
      </c>
      <c r="S151" s="16" t="str">
        <f t="shared" si="83"/>
        <v/>
      </c>
      <c r="T151" s="16" t="str">
        <f t="shared" si="84"/>
        <v/>
      </c>
      <c r="U151" s="34" t="str">
        <f t="shared" si="85"/>
        <v/>
      </c>
      <c r="V151" s="16" t="str">
        <f t="shared" si="86"/>
        <v/>
      </c>
      <c r="W151" s="16" t="str">
        <f t="shared" si="87"/>
        <v/>
      </c>
      <c r="X151" s="16" t="str">
        <f t="shared" si="88"/>
        <v/>
      </c>
      <c r="Y151" s="34" t="str">
        <f t="shared" si="89"/>
        <v/>
      </c>
      <c r="Z151" s="16" t="str">
        <f t="shared" si="90"/>
        <v/>
      </c>
      <c r="AA151" s="16" t="str">
        <f t="shared" si="91"/>
        <v/>
      </c>
      <c r="AB151" s="16" t="str">
        <f t="shared" si="92"/>
        <v/>
      </c>
      <c r="AC151" s="34" t="str">
        <f t="shared" si="93"/>
        <v/>
      </c>
      <c r="AD151" s="16" t="str">
        <f t="shared" si="94"/>
        <v/>
      </c>
      <c r="AE151" s="16" t="str">
        <f t="shared" si="95"/>
        <v/>
      </c>
      <c r="AF151" s="16" t="str">
        <f t="shared" si="96"/>
        <v/>
      </c>
      <c r="AG151" s="34" t="str">
        <f t="shared" si="97"/>
        <v/>
      </c>
      <c r="AH151" s="16" t="str">
        <f t="shared" si="98"/>
        <v/>
      </c>
      <c r="AI151" s="16" t="str">
        <f t="shared" si="99"/>
        <v/>
      </c>
      <c r="AJ151" s="16" t="str">
        <f t="shared" si="100"/>
        <v/>
      </c>
      <c r="AK151" s="34" t="str">
        <f t="shared" si="101"/>
        <v/>
      </c>
      <c r="AL151" s="34"/>
      <c r="AM151" s="34"/>
      <c r="AN151" s="34"/>
      <c r="AO151" s="34"/>
      <c r="AP151" s="34"/>
      <c r="AQ151" s="34"/>
      <c r="AR151" s="61"/>
      <c r="AS151" s="61"/>
      <c r="AT151" s="61"/>
      <c r="AU151" s="61"/>
      <c r="AV151" s="61"/>
      <c r="AW151" s="61"/>
      <c r="AX151" s="61"/>
      <c r="AY151" s="61"/>
      <c r="AZ151" s="61"/>
      <c r="BA151" s="61"/>
      <c r="BB151" s="61"/>
      <c r="BC151" s="61"/>
      <c r="BD151" s="61"/>
    </row>
    <row r="152" spans="1:56" x14ac:dyDescent="0.2">
      <c r="A152" s="3">
        <v>144</v>
      </c>
      <c r="B152" s="19"/>
      <c r="C152" s="16" t="str">
        <f t="shared" si="72"/>
        <v/>
      </c>
      <c r="D152" s="16" t="str">
        <f t="shared" si="73"/>
        <v/>
      </c>
      <c r="E152" s="20" t="str">
        <f t="shared" si="74"/>
        <v/>
      </c>
      <c r="F152" s="20" t="str">
        <f t="shared" si="75"/>
        <v/>
      </c>
      <c r="G152" s="16" t="str">
        <f t="shared" si="77"/>
        <v/>
      </c>
      <c r="H152" s="17"/>
      <c r="I152" s="18"/>
      <c r="J152" s="36" t="str">
        <f t="shared" si="76"/>
        <v/>
      </c>
      <c r="K152" s="21">
        <f>COUNTIF(D$9:D152,D152)</f>
        <v>69</v>
      </c>
      <c r="L152" s="21">
        <f>COUNTIF(G$9:G152,G152)</f>
        <v>69</v>
      </c>
      <c r="M152" s="16">
        <f>SUMIF(G$9:G152,G152,A$9:A152)</f>
        <v>7590</v>
      </c>
      <c r="N152" s="16" t="str">
        <f t="shared" si="78"/>
        <v/>
      </c>
      <c r="O152" s="16" t="str">
        <f t="shared" si="79"/>
        <v/>
      </c>
      <c r="P152" s="16" t="str">
        <f t="shared" si="80"/>
        <v/>
      </c>
      <c r="Q152" s="34" t="str">
        <f t="shared" si="81"/>
        <v/>
      </c>
      <c r="R152" s="16" t="str">
        <f t="shared" si="82"/>
        <v/>
      </c>
      <c r="S152" s="16" t="str">
        <f t="shared" si="83"/>
        <v/>
      </c>
      <c r="T152" s="16" t="str">
        <f t="shared" si="84"/>
        <v/>
      </c>
      <c r="U152" s="34" t="str">
        <f t="shared" si="85"/>
        <v/>
      </c>
      <c r="V152" s="16" t="str">
        <f t="shared" si="86"/>
        <v/>
      </c>
      <c r="W152" s="16" t="str">
        <f t="shared" si="87"/>
        <v/>
      </c>
      <c r="X152" s="16" t="str">
        <f t="shared" si="88"/>
        <v/>
      </c>
      <c r="Y152" s="34" t="str">
        <f t="shared" si="89"/>
        <v/>
      </c>
      <c r="Z152" s="16" t="str">
        <f t="shared" si="90"/>
        <v/>
      </c>
      <c r="AA152" s="16" t="str">
        <f t="shared" si="91"/>
        <v/>
      </c>
      <c r="AB152" s="16" t="str">
        <f t="shared" si="92"/>
        <v/>
      </c>
      <c r="AC152" s="34" t="str">
        <f t="shared" si="93"/>
        <v/>
      </c>
      <c r="AD152" s="16" t="str">
        <f t="shared" si="94"/>
        <v/>
      </c>
      <c r="AE152" s="16" t="str">
        <f t="shared" si="95"/>
        <v/>
      </c>
      <c r="AF152" s="16" t="str">
        <f t="shared" si="96"/>
        <v/>
      </c>
      <c r="AG152" s="34" t="str">
        <f t="shared" si="97"/>
        <v/>
      </c>
      <c r="AH152" s="16" t="str">
        <f t="shared" si="98"/>
        <v/>
      </c>
      <c r="AI152" s="16" t="str">
        <f t="shared" si="99"/>
        <v/>
      </c>
      <c r="AJ152" s="16" t="str">
        <f t="shared" si="100"/>
        <v/>
      </c>
      <c r="AK152" s="34" t="str">
        <f t="shared" si="101"/>
        <v/>
      </c>
      <c r="AL152" s="34"/>
      <c r="AM152" s="34"/>
      <c r="AN152" s="34"/>
      <c r="AO152" s="34"/>
      <c r="AP152" s="34"/>
      <c r="AQ152" s="34"/>
      <c r="AR152" s="61"/>
      <c r="AS152" s="61"/>
      <c r="AT152" s="61"/>
      <c r="AU152" s="61"/>
      <c r="AV152" s="61"/>
      <c r="AW152" s="61"/>
      <c r="AX152" s="61"/>
      <c r="AY152" s="61"/>
      <c r="AZ152" s="61"/>
      <c r="BA152" s="61"/>
      <c r="BB152" s="61"/>
      <c r="BC152" s="61"/>
      <c r="BD152" s="61"/>
    </row>
    <row r="153" spans="1:56" x14ac:dyDescent="0.2">
      <c r="A153" s="3">
        <v>145</v>
      </c>
      <c r="B153" s="19"/>
      <c r="C153" s="16" t="str">
        <f t="shared" si="72"/>
        <v/>
      </c>
      <c r="D153" s="16" t="str">
        <f t="shared" si="73"/>
        <v/>
      </c>
      <c r="E153" s="20" t="str">
        <f t="shared" si="74"/>
        <v/>
      </c>
      <c r="F153" s="20" t="str">
        <f t="shared" si="75"/>
        <v/>
      </c>
      <c r="G153" s="16" t="str">
        <f t="shared" si="77"/>
        <v/>
      </c>
      <c r="H153" s="17"/>
      <c r="I153" s="18"/>
      <c r="J153" s="36" t="str">
        <f t="shared" si="76"/>
        <v/>
      </c>
      <c r="K153" s="21">
        <f>COUNTIF(D$9:D153,D153)</f>
        <v>70</v>
      </c>
      <c r="L153" s="21">
        <f>COUNTIF(G$9:G153,G153)</f>
        <v>70</v>
      </c>
      <c r="M153" s="16">
        <f>SUMIF(G$9:G153,G153,A$9:A153)</f>
        <v>7735</v>
      </c>
      <c r="N153" s="16" t="str">
        <f t="shared" si="78"/>
        <v/>
      </c>
      <c r="O153" s="16" t="str">
        <f t="shared" si="79"/>
        <v/>
      </c>
      <c r="P153" s="16" t="str">
        <f t="shared" si="80"/>
        <v/>
      </c>
      <c r="Q153" s="34" t="str">
        <f t="shared" si="81"/>
        <v/>
      </c>
      <c r="R153" s="16" t="str">
        <f t="shared" si="82"/>
        <v/>
      </c>
      <c r="S153" s="16" t="str">
        <f t="shared" si="83"/>
        <v/>
      </c>
      <c r="T153" s="16" t="str">
        <f t="shared" si="84"/>
        <v/>
      </c>
      <c r="U153" s="34" t="str">
        <f t="shared" si="85"/>
        <v/>
      </c>
      <c r="V153" s="16" t="str">
        <f t="shared" si="86"/>
        <v/>
      </c>
      <c r="W153" s="16" t="str">
        <f t="shared" si="87"/>
        <v/>
      </c>
      <c r="X153" s="16" t="str">
        <f t="shared" si="88"/>
        <v/>
      </c>
      <c r="Y153" s="34" t="str">
        <f t="shared" si="89"/>
        <v/>
      </c>
      <c r="Z153" s="16" t="str">
        <f t="shared" si="90"/>
        <v/>
      </c>
      <c r="AA153" s="16" t="str">
        <f t="shared" si="91"/>
        <v/>
      </c>
      <c r="AB153" s="16" t="str">
        <f t="shared" si="92"/>
        <v/>
      </c>
      <c r="AC153" s="34" t="str">
        <f t="shared" si="93"/>
        <v/>
      </c>
      <c r="AD153" s="16" t="str">
        <f t="shared" si="94"/>
        <v/>
      </c>
      <c r="AE153" s="16" t="str">
        <f t="shared" si="95"/>
        <v/>
      </c>
      <c r="AF153" s="16" t="str">
        <f t="shared" si="96"/>
        <v/>
      </c>
      <c r="AG153" s="34" t="str">
        <f t="shared" si="97"/>
        <v/>
      </c>
      <c r="AH153" s="16" t="str">
        <f t="shared" si="98"/>
        <v/>
      </c>
      <c r="AI153" s="16" t="str">
        <f t="shared" si="99"/>
        <v/>
      </c>
      <c r="AJ153" s="16" t="str">
        <f t="shared" si="100"/>
        <v/>
      </c>
      <c r="AK153" s="34" t="str">
        <f t="shared" si="101"/>
        <v/>
      </c>
      <c r="AL153" s="34"/>
      <c r="AM153" s="34"/>
      <c r="AN153" s="34"/>
      <c r="AO153" s="34"/>
      <c r="AP153" s="34"/>
      <c r="AQ153" s="34"/>
      <c r="AR153" s="61"/>
      <c r="AS153" s="61"/>
      <c r="AT153" s="61"/>
      <c r="AU153" s="61"/>
      <c r="AV153" s="61"/>
      <c r="AW153" s="61"/>
      <c r="AX153" s="61"/>
      <c r="AY153" s="61"/>
      <c r="AZ153" s="61"/>
      <c r="BA153" s="61"/>
      <c r="BB153" s="61"/>
      <c r="BC153" s="61"/>
      <c r="BD153" s="61"/>
    </row>
    <row r="154" spans="1:56" x14ac:dyDescent="0.2">
      <c r="A154" s="3">
        <v>146</v>
      </c>
      <c r="B154" s="19"/>
      <c r="C154" s="16" t="str">
        <f t="shared" si="72"/>
        <v/>
      </c>
      <c r="D154" s="16" t="str">
        <f t="shared" si="73"/>
        <v/>
      </c>
      <c r="E154" s="20" t="str">
        <f t="shared" si="74"/>
        <v/>
      </c>
      <c r="F154" s="20" t="str">
        <f t="shared" si="75"/>
        <v/>
      </c>
      <c r="G154" s="16" t="str">
        <f t="shared" si="77"/>
        <v/>
      </c>
      <c r="H154" s="17"/>
      <c r="I154" s="18"/>
      <c r="J154" s="36" t="str">
        <f t="shared" si="76"/>
        <v/>
      </c>
      <c r="K154" s="21">
        <f>COUNTIF(D$9:D154,D154)</f>
        <v>71</v>
      </c>
      <c r="L154" s="21">
        <f>COUNTIF(G$9:G154,G154)</f>
        <v>71</v>
      </c>
      <c r="M154" s="16">
        <f>SUMIF(G$9:G154,G154,A$9:A154)</f>
        <v>7881</v>
      </c>
      <c r="N154" s="16" t="str">
        <f t="shared" si="78"/>
        <v/>
      </c>
      <c r="O154" s="16" t="str">
        <f t="shared" si="79"/>
        <v/>
      </c>
      <c r="P154" s="16" t="str">
        <f t="shared" si="80"/>
        <v/>
      </c>
      <c r="Q154" s="34" t="str">
        <f t="shared" si="81"/>
        <v/>
      </c>
      <c r="R154" s="16" t="str">
        <f t="shared" si="82"/>
        <v/>
      </c>
      <c r="S154" s="16" t="str">
        <f t="shared" si="83"/>
        <v/>
      </c>
      <c r="T154" s="16" t="str">
        <f t="shared" si="84"/>
        <v/>
      </c>
      <c r="U154" s="34" t="str">
        <f t="shared" si="85"/>
        <v/>
      </c>
      <c r="V154" s="16" t="str">
        <f t="shared" si="86"/>
        <v/>
      </c>
      <c r="W154" s="16" t="str">
        <f t="shared" si="87"/>
        <v/>
      </c>
      <c r="X154" s="16" t="str">
        <f t="shared" si="88"/>
        <v/>
      </c>
      <c r="Y154" s="34" t="str">
        <f t="shared" si="89"/>
        <v/>
      </c>
      <c r="Z154" s="16" t="str">
        <f t="shared" si="90"/>
        <v/>
      </c>
      <c r="AA154" s="16" t="str">
        <f t="shared" si="91"/>
        <v/>
      </c>
      <c r="AB154" s="16" t="str">
        <f t="shared" si="92"/>
        <v/>
      </c>
      <c r="AC154" s="34" t="str">
        <f t="shared" si="93"/>
        <v/>
      </c>
      <c r="AD154" s="16" t="str">
        <f t="shared" si="94"/>
        <v/>
      </c>
      <c r="AE154" s="16" t="str">
        <f t="shared" si="95"/>
        <v/>
      </c>
      <c r="AF154" s="16" t="str">
        <f t="shared" si="96"/>
        <v/>
      </c>
      <c r="AG154" s="34" t="str">
        <f t="shared" si="97"/>
        <v/>
      </c>
      <c r="AH154" s="16" t="str">
        <f t="shared" si="98"/>
        <v/>
      </c>
      <c r="AI154" s="16" t="str">
        <f t="shared" si="99"/>
        <v/>
      </c>
      <c r="AJ154" s="16" t="str">
        <f t="shared" si="100"/>
        <v/>
      </c>
      <c r="AK154" s="34" t="str">
        <f t="shared" si="101"/>
        <v/>
      </c>
      <c r="AL154" s="34"/>
      <c r="AM154" s="34"/>
      <c r="AN154" s="34"/>
      <c r="AO154" s="34"/>
      <c r="AP154" s="34"/>
      <c r="AQ154" s="34"/>
      <c r="AR154" s="61"/>
      <c r="AS154" s="61"/>
      <c r="AT154" s="61"/>
      <c r="AU154" s="61"/>
      <c r="AV154" s="61"/>
      <c r="AW154" s="61"/>
      <c r="AX154" s="61"/>
      <c r="AY154" s="61"/>
      <c r="AZ154" s="61"/>
      <c r="BA154" s="61"/>
      <c r="BB154" s="61"/>
      <c r="BC154" s="61"/>
      <c r="BD154" s="61"/>
    </row>
    <row r="155" spans="1:56" x14ac:dyDescent="0.2">
      <c r="A155" s="3">
        <v>147</v>
      </c>
      <c r="B155" s="19"/>
      <c r="C155" s="16" t="str">
        <f t="shared" si="72"/>
        <v/>
      </c>
      <c r="D155" s="16" t="str">
        <f t="shared" si="73"/>
        <v/>
      </c>
      <c r="E155" s="20" t="str">
        <f t="shared" si="74"/>
        <v/>
      </c>
      <c r="F155" s="20" t="str">
        <f t="shared" si="75"/>
        <v/>
      </c>
      <c r="G155" s="16" t="str">
        <f t="shared" si="77"/>
        <v/>
      </c>
      <c r="H155" s="17"/>
      <c r="I155" s="18"/>
      <c r="J155" s="36" t="str">
        <f t="shared" si="76"/>
        <v/>
      </c>
      <c r="K155" s="21">
        <f>COUNTIF(D$9:D155,D155)</f>
        <v>72</v>
      </c>
      <c r="L155" s="21">
        <f>COUNTIF(G$9:G155,G155)</f>
        <v>72</v>
      </c>
      <c r="M155" s="16">
        <f>SUMIF(G$9:G155,G155,A$9:A155)</f>
        <v>8028</v>
      </c>
      <c r="N155" s="16" t="str">
        <f t="shared" si="78"/>
        <v/>
      </c>
      <c r="O155" s="16" t="str">
        <f t="shared" si="79"/>
        <v/>
      </c>
      <c r="P155" s="16" t="str">
        <f t="shared" si="80"/>
        <v/>
      </c>
      <c r="Q155" s="34" t="str">
        <f t="shared" si="81"/>
        <v/>
      </c>
      <c r="R155" s="16" t="str">
        <f t="shared" si="82"/>
        <v/>
      </c>
      <c r="S155" s="16" t="str">
        <f t="shared" si="83"/>
        <v/>
      </c>
      <c r="T155" s="16" t="str">
        <f t="shared" si="84"/>
        <v/>
      </c>
      <c r="U155" s="34" t="str">
        <f t="shared" si="85"/>
        <v/>
      </c>
      <c r="V155" s="16" t="str">
        <f t="shared" si="86"/>
        <v/>
      </c>
      <c r="W155" s="16" t="str">
        <f t="shared" si="87"/>
        <v/>
      </c>
      <c r="X155" s="16" t="str">
        <f t="shared" si="88"/>
        <v/>
      </c>
      <c r="Y155" s="34" t="str">
        <f t="shared" si="89"/>
        <v/>
      </c>
      <c r="Z155" s="16" t="str">
        <f t="shared" si="90"/>
        <v/>
      </c>
      <c r="AA155" s="16" t="str">
        <f t="shared" si="91"/>
        <v/>
      </c>
      <c r="AB155" s="16" t="str">
        <f t="shared" si="92"/>
        <v/>
      </c>
      <c r="AC155" s="34" t="str">
        <f t="shared" si="93"/>
        <v/>
      </c>
      <c r="AD155" s="16" t="str">
        <f t="shared" si="94"/>
        <v/>
      </c>
      <c r="AE155" s="16" t="str">
        <f t="shared" si="95"/>
        <v/>
      </c>
      <c r="AF155" s="16" t="str">
        <f t="shared" si="96"/>
        <v/>
      </c>
      <c r="AG155" s="34" t="str">
        <f t="shared" si="97"/>
        <v/>
      </c>
      <c r="AH155" s="16" t="str">
        <f t="shared" si="98"/>
        <v/>
      </c>
      <c r="AI155" s="16" t="str">
        <f t="shared" si="99"/>
        <v/>
      </c>
      <c r="AJ155" s="16" t="str">
        <f t="shared" si="100"/>
        <v/>
      </c>
      <c r="AK155" s="34" t="str">
        <f t="shared" si="101"/>
        <v/>
      </c>
      <c r="AL155" s="34"/>
      <c r="AM155" s="34"/>
      <c r="AN155" s="34"/>
      <c r="AO155" s="34"/>
      <c r="AP155" s="34"/>
      <c r="AQ155" s="34"/>
      <c r="AR155" s="61"/>
      <c r="AS155" s="61"/>
      <c r="AT155" s="61"/>
      <c r="AU155" s="61"/>
      <c r="AV155" s="61"/>
      <c r="AW155" s="61"/>
      <c r="AX155" s="61"/>
      <c r="AY155" s="61"/>
      <c r="AZ155" s="61"/>
      <c r="BA155" s="61"/>
      <c r="BB155" s="61"/>
      <c r="BC155" s="61"/>
      <c r="BD155" s="61"/>
    </row>
    <row r="156" spans="1:56" x14ac:dyDescent="0.2">
      <c r="A156" s="3">
        <v>148</v>
      </c>
      <c r="B156" s="19"/>
      <c r="C156" s="16" t="str">
        <f t="shared" si="72"/>
        <v/>
      </c>
      <c r="D156" s="16" t="str">
        <f t="shared" si="73"/>
        <v/>
      </c>
      <c r="E156" s="20" t="str">
        <f t="shared" si="74"/>
        <v/>
      </c>
      <c r="F156" s="20" t="str">
        <f t="shared" si="75"/>
        <v/>
      </c>
      <c r="G156" s="16" t="str">
        <f t="shared" si="77"/>
        <v/>
      </c>
      <c r="H156" s="17"/>
      <c r="I156" s="18"/>
      <c r="J156" s="36" t="str">
        <f t="shared" si="76"/>
        <v/>
      </c>
      <c r="K156" s="21">
        <f>COUNTIF(D$9:D156,D156)</f>
        <v>73</v>
      </c>
      <c r="L156" s="21">
        <f>COUNTIF(G$9:G156,G156)</f>
        <v>73</v>
      </c>
      <c r="M156" s="16">
        <f>SUMIF(G$9:G156,G156,A$9:A156)</f>
        <v>8176</v>
      </c>
      <c r="N156" s="16" t="str">
        <f t="shared" si="78"/>
        <v/>
      </c>
      <c r="O156" s="16" t="str">
        <f t="shared" si="79"/>
        <v/>
      </c>
      <c r="P156" s="16" t="str">
        <f t="shared" si="80"/>
        <v/>
      </c>
      <c r="Q156" s="34" t="str">
        <f t="shared" si="81"/>
        <v/>
      </c>
      <c r="R156" s="16" t="str">
        <f t="shared" si="82"/>
        <v/>
      </c>
      <c r="S156" s="16" t="str">
        <f t="shared" si="83"/>
        <v/>
      </c>
      <c r="T156" s="16" t="str">
        <f t="shared" si="84"/>
        <v/>
      </c>
      <c r="U156" s="34" t="str">
        <f t="shared" si="85"/>
        <v/>
      </c>
      <c r="V156" s="16" t="str">
        <f t="shared" si="86"/>
        <v/>
      </c>
      <c r="W156" s="16" t="str">
        <f t="shared" si="87"/>
        <v/>
      </c>
      <c r="X156" s="16" t="str">
        <f t="shared" si="88"/>
        <v/>
      </c>
      <c r="Y156" s="34" t="str">
        <f t="shared" si="89"/>
        <v/>
      </c>
      <c r="Z156" s="16" t="str">
        <f t="shared" si="90"/>
        <v/>
      </c>
      <c r="AA156" s="16" t="str">
        <f t="shared" si="91"/>
        <v/>
      </c>
      <c r="AB156" s="16" t="str">
        <f t="shared" si="92"/>
        <v/>
      </c>
      <c r="AC156" s="34" t="str">
        <f t="shared" si="93"/>
        <v/>
      </c>
      <c r="AD156" s="16" t="str">
        <f t="shared" si="94"/>
        <v/>
      </c>
      <c r="AE156" s="16" t="str">
        <f t="shared" si="95"/>
        <v/>
      </c>
      <c r="AF156" s="16" t="str">
        <f t="shared" si="96"/>
        <v/>
      </c>
      <c r="AG156" s="34" t="str">
        <f t="shared" si="97"/>
        <v/>
      </c>
      <c r="AH156" s="16" t="str">
        <f t="shared" si="98"/>
        <v/>
      </c>
      <c r="AI156" s="16" t="str">
        <f t="shared" si="99"/>
        <v/>
      </c>
      <c r="AJ156" s="16" t="str">
        <f t="shared" si="100"/>
        <v/>
      </c>
      <c r="AK156" s="34" t="str">
        <f t="shared" si="101"/>
        <v/>
      </c>
      <c r="AL156" s="34"/>
      <c r="AM156" s="34"/>
      <c r="AN156" s="34"/>
      <c r="AO156" s="34"/>
      <c r="AP156" s="34"/>
      <c r="AQ156" s="34"/>
      <c r="AR156" s="61"/>
      <c r="AS156" s="61"/>
      <c r="AT156" s="61"/>
      <c r="AU156" s="61"/>
      <c r="AV156" s="61"/>
      <c r="AW156" s="61"/>
      <c r="AX156" s="61"/>
      <c r="AY156" s="61"/>
      <c r="AZ156" s="61"/>
      <c r="BA156" s="61"/>
      <c r="BB156" s="61"/>
      <c r="BC156" s="61"/>
      <c r="BD156" s="61"/>
    </row>
    <row r="157" spans="1:56" x14ac:dyDescent="0.2">
      <c r="A157" s="3">
        <v>149</v>
      </c>
      <c r="B157" s="19"/>
      <c r="C157" s="16" t="str">
        <f t="shared" si="72"/>
        <v/>
      </c>
      <c r="D157" s="16" t="str">
        <f t="shared" si="73"/>
        <v/>
      </c>
      <c r="E157" s="20" t="str">
        <f t="shared" si="74"/>
        <v/>
      </c>
      <c r="F157" s="20" t="str">
        <f t="shared" si="75"/>
        <v/>
      </c>
      <c r="G157" s="16" t="str">
        <f t="shared" si="77"/>
        <v/>
      </c>
      <c r="H157" s="17"/>
      <c r="I157" s="18"/>
      <c r="J157" s="36" t="str">
        <f t="shared" si="76"/>
        <v/>
      </c>
      <c r="K157" s="21">
        <f>COUNTIF(D$9:D157,D157)</f>
        <v>74</v>
      </c>
      <c r="L157" s="21">
        <f>COUNTIF(G$9:G157,G157)</f>
        <v>74</v>
      </c>
      <c r="M157" s="16">
        <f>SUMIF(G$9:G157,G157,A$9:A157)</f>
        <v>8325</v>
      </c>
      <c r="N157" s="16" t="str">
        <f t="shared" si="78"/>
        <v/>
      </c>
      <c r="O157" s="16" t="str">
        <f t="shared" si="79"/>
        <v/>
      </c>
      <c r="P157" s="16" t="str">
        <f t="shared" si="80"/>
        <v/>
      </c>
      <c r="Q157" s="34" t="str">
        <f t="shared" si="81"/>
        <v/>
      </c>
      <c r="R157" s="16" t="str">
        <f t="shared" si="82"/>
        <v/>
      </c>
      <c r="S157" s="16" t="str">
        <f t="shared" si="83"/>
        <v/>
      </c>
      <c r="T157" s="16" t="str">
        <f t="shared" si="84"/>
        <v/>
      </c>
      <c r="U157" s="34" t="str">
        <f t="shared" si="85"/>
        <v/>
      </c>
      <c r="V157" s="16" t="str">
        <f t="shared" si="86"/>
        <v/>
      </c>
      <c r="W157" s="16" t="str">
        <f t="shared" si="87"/>
        <v/>
      </c>
      <c r="X157" s="16" t="str">
        <f t="shared" si="88"/>
        <v/>
      </c>
      <c r="Y157" s="34" t="str">
        <f t="shared" si="89"/>
        <v/>
      </c>
      <c r="Z157" s="16" t="str">
        <f t="shared" si="90"/>
        <v/>
      </c>
      <c r="AA157" s="16" t="str">
        <f t="shared" si="91"/>
        <v/>
      </c>
      <c r="AB157" s="16" t="str">
        <f t="shared" si="92"/>
        <v/>
      </c>
      <c r="AC157" s="34" t="str">
        <f t="shared" si="93"/>
        <v/>
      </c>
      <c r="AD157" s="16" t="str">
        <f t="shared" si="94"/>
        <v/>
      </c>
      <c r="AE157" s="16" t="str">
        <f t="shared" si="95"/>
        <v/>
      </c>
      <c r="AF157" s="16" t="str">
        <f t="shared" si="96"/>
        <v/>
      </c>
      <c r="AG157" s="34" t="str">
        <f t="shared" si="97"/>
        <v/>
      </c>
      <c r="AH157" s="16" t="str">
        <f t="shared" si="98"/>
        <v/>
      </c>
      <c r="AI157" s="16" t="str">
        <f t="shared" si="99"/>
        <v/>
      </c>
      <c r="AJ157" s="16" t="str">
        <f t="shared" si="100"/>
        <v/>
      </c>
      <c r="AK157" s="34" t="str">
        <f t="shared" si="101"/>
        <v/>
      </c>
      <c r="AL157" s="34"/>
      <c r="AM157" s="34"/>
      <c r="AN157" s="34"/>
      <c r="AO157" s="34"/>
      <c r="AP157" s="34"/>
      <c r="AQ157" s="34"/>
      <c r="AR157" s="61"/>
      <c r="AS157" s="61"/>
      <c r="AT157" s="61"/>
      <c r="AU157" s="61"/>
      <c r="AV157" s="61"/>
      <c r="AW157" s="61"/>
      <c r="AX157" s="61"/>
      <c r="AY157" s="61"/>
      <c r="AZ157" s="61"/>
      <c r="BA157" s="61"/>
      <c r="BB157" s="61"/>
      <c r="BC157" s="61"/>
      <c r="BD157" s="61"/>
    </row>
    <row r="158" spans="1:56" x14ac:dyDescent="0.2">
      <c r="A158" s="3">
        <v>150</v>
      </c>
      <c r="B158" s="19"/>
      <c r="C158" s="16" t="str">
        <f t="shared" si="72"/>
        <v/>
      </c>
      <c r="D158" s="16" t="str">
        <f t="shared" si="73"/>
        <v/>
      </c>
      <c r="E158" s="20" t="str">
        <f t="shared" si="74"/>
        <v/>
      </c>
      <c r="F158" s="20" t="str">
        <f t="shared" si="75"/>
        <v/>
      </c>
      <c r="G158" s="16" t="str">
        <f t="shared" si="77"/>
        <v/>
      </c>
      <c r="H158" s="17"/>
      <c r="I158" s="18"/>
      <c r="J158" s="36" t="str">
        <f t="shared" si="76"/>
        <v/>
      </c>
      <c r="K158" s="21">
        <f>COUNTIF(D$9:D158,D158)</f>
        <v>75</v>
      </c>
      <c r="L158" s="21">
        <f>COUNTIF(G$9:G158,G158)</f>
        <v>75</v>
      </c>
      <c r="M158" s="16">
        <f>SUMIF(G$9:G158,G158,A$9:A158)</f>
        <v>8475</v>
      </c>
      <c r="N158" s="16" t="str">
        <f t="shared" si="78"/>
        <v/>
      </c>
      <c r="O158" s="16" t="str">
        <f t="shared" si="79"/>
        <v/>
      </c>
      <c r="P158" s="16" t="str">
        <f t="shared" si="80"/>
        <v/>
      </c>
      <c r="Q158" s="34" t="str">
        <f t="shared" si="81"/>
        <v/>
      </c>
      <c r="R158" s="16" t="str">
        <f t="shared" si="82"/>
        <v/>
      </c>
      <c r="S158" s="16" t="str">
        <f t="shared" si="83"/>
        <v/>
      </c>
      <c r="T158" s="16" t="str">
        <f t="shared" si="84"/>
        <v/>
      </c>
      <c r="U158" s="34" t="str">
        <f t="shared" si="85"/>
        <v/>
      </c>
      <c r="V158" s="16" t="str">
        <f t="shared" si="86"/>
        <v/>
      </c>
      <c r="W158" s="16" t="str">
        <f t="shared" si="87"/>
        <v/>
      </c>
      <c r="X158" s="16" t="str">
        <f t="shared" si="88"/>
        <v/>
      </c>
      <c r="Y158" s="34" t="str">
        <f t="shared" si="89"/>
        <v/>
      </c>
      <c r="Z158" s="16" t="str">
        <f t="shared" si="90"/>
        <v/>
      </c>
      <c r="AA158" s="16" t="str">
        <f t="shared" si="91"/>
        <v/>
      </c>
      <c r="AB158" s="16" t="str">
        <f t="shared" si="92"/>
        <v/>
      </c>
      <c r="AC158" s="34" t="str">
        <f t="shared" si="93"/>
        <v/>
      </c>
      <c r="AD158" s="16" t="str">
        <f t="shared" si="94"/>
        <v/>
      </c>
      <c r="AE158" s="16" t="str">
        <f t="shared" si="95"/>
        <v/>
      </c>
      <c r="AF158" s="16" t="str">
        <f t="shared" si="96"/>
        <v/>
      </c>
      <c r="AG158" s="34" t="str">
        <f t="shared" si="97"/>
        <v/>
      </c>
      <c r="AH158" s="16" t="str">
        <f t="shared" si="98"/>
        <v/>
      </c>
      <c r="AI158" s="16" t="str">
        <f t="shared" si="99"/>
        <v/>
      </c>
      <c r="AJ158" s="16" t="str">
        <f t="shared" si="100"/>
        <v/>
      </c>
      <c r="AK158" s="34" t="str">
        <f t="shared" si="101"/>
        <v/>
      </c>
      <c r="AL158" s="34"/>
      <c r="AM158" s="34"/>
      <c r="AN158" s="34"/>
      <c r="AO158" s="34"/>
      <c r="AP158" s="34"/>
      <c r="AQ158" s="34"/>
      <c r="AR158" s="61"/>
      <c r="AS158" s="61"/>
      <c r="AT158" s="61"/>
      <c r="AU158" s="61"/>
      <c r="AV158" s="61"/>
      <c r="AW158" s="61"/>
      <c r="AX158" s="61"/>
      <c r="AY158" s="61"/>
      <c r="AZ158" s="61"/>
      <c r="BA158" s="61"/>
      <c r="BB158" s="61"/>
      <c r="BC158" s="61"/>
      <c r="BD158" s="61"/>
    </row>
    <row r="159" spans="1:56" x14ac:dyDescent="0.2">
      <c r="A159" s="3">
        <v>151</v>
      </c>
      <c r="B159" s="19"/>
      <c r="C159" s="16" t="str">
        <f t="shared" si="72"/>
        <v/>
      </c>
      <c r="D159" s="16" t="str">
        <f t="shared" si="73"/>
        <v/>
      </c>
      <c r="E159" s="20" t="str">
        <f t="shared" si="74"/>
        <v/>
      </c>
      <c r="F159" s="20" t="str">
        <f t="shared" si="75"/>
        <v/>
      </c>
      <c r="G159" s="16" t="str">
        <f t="shared" si="77"/>
        <v/>
      </c>
      <c r="H159" s="17"/>
      <c r="I159" s="18"/>
      <c r="J159" s="36" t="str">
        <f t="shared" si="76"/>
        <v/>
      </c>
      <c r="K159" s="21">
        <f>COUNTIF(D$9:D159,D159)</f>
        <v>76</v>
      </c>
      <c r="L159" s="21">
        <f>COUNTIF(G$9:G159,G159)</f>
        <v>76</v>
      </c>
      <c r="M159" s="16">
        <f>SUMIF(G$9:G159,G159,A$9:A159)</f>
        <v>8626</v>
      </c>
      <c r="N159" s="16" t="str">
        <f t="shared" si="78"/>
        <v/>
      </c>
      <c r="O159" s="16" t="str">
        <f t="shared" si="79"/>
        <v/>
      </c>
      <c r="P159" s="16" t="str">
        <f t="shared" si="80"/>
        <v/>
      </c>
      <c r="Q159" s="34" t="str">
        <f t="shared" si="81"/>
        <v/>
      </c>
      <c r="R159" s="16" t="str">
        <f t="shared" si="82"/>
        <v/>
      </c>
      <c r="S159" s="16" t="str">
        <f t="shared" si="83"/>
        <v/>
      </c>
      <c r="T159" s="16" t="str">
        <f t="shared" si="84"/>
        <v/>
      </c>
      <c r="U159" s="34" t="str">
        <f t="shared" si="85"/>
        <v/>
      </c>
      <c r="V159" s="16" t="str">
        <f t="shared" si="86"/>
        <v/>
      </c>
      <c r="W159" s="16" t="str">
        <f t="shared" si="87"/>
        <v/>
      </c>
      <c r="X159" s="16" t="str">
        <f t="shared" si="88"/>
        <v/>
      </c>
      <c r="Y159" s="34" t="str">
        <f t="shared" si="89"/>
        <v/>
      </c>
      <c r="Z159" s="16" t="str">
        <f t="shared" si="90"/>
        <v/>
      </c>
      <c r="AA159" s="16" t="str">
        <f t="shared" si="91"/>
        <v/>
      </c>
      <c r="AB159" s="16" t="str">
        <f t="shared" si="92"/>
        <v/>
      </c>
      <c r="AC159" s="34" t="str">
        <f t="shared" si="93"/>
        <v/>
      </c>
      <c r="AD159" s="16" t="str">
        <f t="shared" si="94"/>
        <v/>
      </c>
      <c r="AE159" s="16" t="str">
        <f t="shared" si="95"/>
        <v/>
      </c>
      <c r="AF159" s="16" t="str">
        <f t="shared" si="96"/>
        <v/>
      </c>
      <c r="AG159" s="34" t="str">
        <f t="shared" si="97"/>
        <v/>
      </c>
      <c r="AH159" s="16" t="str">
        <f t="shared" si="98"/>
        <v/>
      </c>
      <c r="AI159" s="16" t="str">
        <f t="shared" si="99"/>
        <v/>
      </c>
      <c r="AJ159" s="16" t="str">
        <f t="shared" si="100"/>
        <v/>
      </c>
      <c r="AK159" s="34" t="str">
        <f t="shared" si="101"/>
        <v/>
      </c>
      <c r="AL159" s="34"/>
      <c r="AM159" s="34"/>
      <c r="AN159" s="34"/>
      <c r="AO159" s="34"/>
      <c r="AP159" s="34"/>
      <c r="AQ159" s="34"/>
      <c r="AR159" s="61"/>
      <c r="AS159" s="61"/>
      <c r="AT159" s="61"/>
      <c r="AU159" s="61"/>
      <c r="AV159" s="61"/>
      <c r="AW159" s="61"/>
      <c r="AX159" s="61"/>
      <c r="AY159" s="61"/>
      <c r="AZ159" s="61"/>
      <c r="BA159" s="61"/>
      <c r="BB159" s="61"/>
      <c r="BC159" s="61"/>
      <c r="BD159" s="61"/>
    </row>
    <row r="160" spans="1:56" x14ac:dyDescent="0.2">
      <c r="A160" s="3">
        <v>152</v>
      </c>
      <c r="B160" s="19"/>
      <c r="C160" s="16" t="str">
        <f t="shared" si="72"/>
        <v/>
      </c>
      <c r="D160" s="16" t="str">
        <f t="shared" si="73"/>
        <v/>
      </c>
      <c r="E160" s="20" t="str">
        <f t="shared" si="74"/>
        <v/>
      </c>
      <c r="F160" s="20" t="str">
        <f t="shared" si="75"/>
        <v/>
      </c>
      <c r="G160" s="16" t="str">
        <f t="shared" si="77"/>
        <v/>
      </c>
      <c r="H160" s="17"/>
      <c r="I160" s="18"/>
      <c r="J160" s="36" t="str">
        <f t="shared" si="76"/>
        <v/>
      </c>
      <c r="K160" s="21">
        <f>COUNTIF(D$9:D160,D160)</f>
        <v>77</v>
      </c>
      <c r="L160" s="21">
        <f>COUNTIF(G$9:G160,G160)</f>
        <v>77</v>
      </c>
      <c r="M160" s="16">
        <f>SUMIF(G$9:G160,G160,A$9:A160)</f>
        <v>8778</v>
      </c>
      <c r="N160" s="16" t="str">
        <f t="shared" si="78"/>
        <v/>
      </c>
      <c r="O160" s="16" t="str">
        <f t="shared" si="79"/>
        <v/>
      </c>
      <c r="P160" s="16" t="str">
        <f t="shared" si="80"/>
        <v/>
      </c>
      <c r="Q160" s="34" t="str">
        <f t="shared" si="81"/>
        <v/>
      </c>
      <c r="R160" s="16" t="str">
        <f t="shared" si="82"/>
        <v/>
      </c>
      <c r="S160" s="16" t="str">
        <f t="shared" si="83"/>
        <v/>
      </c>
      <c r="T160" s="16" t="str">
        <f t="shared" si="84"/>
        <v/>
      </c>
      <c r="U160" s="34" t="str">
        <f t="shared" si="85"/>
        <v/>
      </c>
      <c r="V160" s="16" t="str">
        <f t="shared" si="86"/>
        <v/>
      </c>
      <c r="W160" s="16" t="str">
        <f t="shared" si="87"/>
        <v/>
      </c>
      <c r="X160" s="16" t="str">
        <f t="shared" si="88"/>
        <v/>
      </c>
      <c r="Y160" s="34" t="str">
        <f t="shared" si="89"/>
        <v/>
      </c>
      <c r="Z160" s="16" t="str">
        <f t="shared" si="90"/>
        <v/>
      </c>
      <c r="AA160" s="16" t="str">
        <f t="shared" si="91"/>
        <v/>
      </c>
      <c r="AB160" s="16" t="str">
        <f t="shared" si="92"/>
        <v/>
      </c>
      <c r="AC160" s="34" t="str">
        <f t="shared" si="93"/>
        <v/>
      </c>
      <c r="AD160" s="16" t="str">
        <f t="shared" si="94"/>
        <v/>
      </c>
      <c r="AE160" s="16" t="str">
        <f t="shared" si="95"/>
        <v/>
      </c>
      <c r="AF160" s="16" t="str">
        <f t="shared" si="96"/>
        <v/>
      </c>
      <c r="AG160" s="34" t="str">
        <f t="shared" si="97"/>
        <v/>
      </c>
      <c r="AH160" s="16" t="str">
        <f t="shared" si="98"/>
        <v/>
      </c>
      <c r="AI160" s="16" t="str">
        <f t="shared" si="99"/>
        <v/>
      </c>
      <c r="AJ160" s="16" t="str">
        <f t="shared" si="100"/>
        <v/>
      </c>
      <c r="AK160" s="34" t="str">
        <f t="shared" si="101"/>
        <v/>
      </c>
      <c r="AL160" s="34"/>
      <c r="AM160" s="34"/>
      <c r="AN160" s="34"/>
      <c r="AO160" s="34"/>
      <c r="AP160" s="34"/>
      <c r="AQ160" s="34"/>
      <c r="AR160" s="61"/>
      <c r="AS160" s="61"/>
      <c r="AT160" s="61"/>
      <c r="AU160" s="61"/>
      <c r="AV160" s="61"/>
      <c r="AW160" s="61"/>
      <c r="AX160" s="61"/>
      <c r="AY160" s="61"/>
      <c r="AZ160" s="61"/>
      <c r="BA160" s="61"/>
      <c r="BB160" s="61"/>
      <c r="BC160" s="61"/>
      <c r="BD160" s="61"/>
    </row>
    <row r="161" spans="1:56" x14ac:dyDescent="0.2">
      <c r="A161" s="3">
        <v>153</v>
      </c>
      <c r="B161" s="19"/>
      <c r="C161" s="16" t="str">
        <f t="shared" si="72"/>
        <v/>
      </c>
      <c r="D161" s="16" t="str">
        <f t="shared" si="73"/>
        <v/>
      </c>
      <c r="E161" s="20" t="str">
        <f t="shared" si="74"/>
        <v/>
      </c>
      <c r="F161" s="20" t="str">
        <f t="shared" si="75"/>
        <v/>
      </c>
      <c r="G161" s="16" t="str">
        <f t="shared" si="77"/>
        <v/>
      </c>
      <c r="H161" s="17"/>
      <c r="I161" s="18"/>
      <c r="J161" s="36" t="str">
        <f t="shared" si="76"/>
        <v/>
      </c>
      <c r="K161" s="21">
        <f>COUNTIF(D$9:D161,D161)</f>
        <v>78</v>
      </c>
      <c r="L161" s="21">
        <f>COUNTIF(G$9:G161,G161)</f>
        <v>78</v>
      </c>
      <c r="M161" s="16">
        <f>SUMIF(G$9:G161,G161,A$9:A161)</f>
        <v>8931</v>
      </c>
      <c r="N161" s="16" t="str">
        <f t="shared" si="78"/>
        <v/>
      </c>
      <c r="O161" s="16" t="str">
        <f t="shared" si="79"/>
        <v/>
      </c>
      <c r="P161" s="16" t="str">
        <f t="shared" si="80"/>
        <v/>
      </c>
      <c r="Q161" s="34" t="str">
        <f t="shared" si="81"/>
        <v/>
      </c>
      <c r="R161" s="16" t="str">
        <f t="shared" si="82"/>
        <v/>
      </c>
      <c r="S161" s="16" t="str">
        <f t="shared" si="83"/>
        <v/>
      </c>
      <c r="T161" s="16" t="str">
        <f t="shared" si="84"/>
        <v/>
      </c>
      <c r="U161" s="34" t="str">
        <f t="shared" si="85"/>
        <v/>
      </c>
      <c r="V161" s="16" t="str">
        <f t="shared" si="86"/>
        <v/>
      </c>
      <c r="W161" s="16" t="str">
        <f t="shared" si="87"/>
        <v/>
      </c>
      <c r="X161" s="16" t="str">
        <f t="shared" si="88"/>
        <v/>
      </c>
      <c r="Y161" s="34" t="str">
        <f t="shared" si="89"/>
        <v/>
      </c>
      <c r="Z161" s="16" t="str">
        <f t="shared" si="90"/>
        <v/>
      </c>
      <c r="AA161" s="16" t="str">
        <f t="shared" si="91"/>
        <v/>
      </c>
      <c r="AB161" s="16" t="str">
        <f t="shared" si="92"/>
        <v/>
      </c>
      <c r="AC161" s="34" t="str">
        <f t="shared" si="93"/>
        <v/>
      </c>
      <c r="AD161" s="16" t="str">
        <f t="shared" si="94"/>
        <v/>
      </c>
      <c r="AE161" s="16" t="str">
        <f t="shared" si="95"/>
        <v/>
      </c>
      <c r="AF161" s="16" t="str">
        <f t="shared" si="96"/>
        <v/>
      </c>
      <c r="AG161" s="34" t="str">
        <f t="shared" si="97"/>
        <v/>
      </c>
      <c r="AH161" s="16" t="str">
        <f t="shared" si="98"/>
        <v/>
      </c>
      <c r="AI161" s="16" t="str">
        <f t="shared" si="99"/>
        <v/>
      </c>
      <c r="AJ161" s="16" t="str">
        <f t="shared" si="100"/>
        <v/>
      </c>
      <c r="AK161" s="34" t="str">
        <f t="shared" si="101"/>
        <v/>
      </c>
      <c r="AL161" s="34"/>
      <c r="AM161" s="34"/>
      <c r="AN161" s="34"/>
      <c r="AO161" s="34"/>
      <c r="AP161" s="34"/>
      <c r="AQ161" s="34"/>
      <c r="AR161" s="61"/>
      <c r="AS161" s="61"/>
      <c r="AT161" s="61"/>
      <c r="AU161" s="61"/>
      <c r="AV161" s="61"/>
      <c r="AW161" s="61"/>
      <c r="AX161" s="61"/>
      <c r="AY161" s="61"/>
      <c r="AZ161" s="61"/>
      <c r="BA161" s="61"/>
      <c r="BB161" s="61"/>
      <c r="BC161" s="61"/>
      <c r="BD161" s="61"/>
    </row>
    <row r="162" spans="1:56" x14ac:dyDescent="0.2">
      <c r="A162" s="3">
        <v>154</v>
      </c>
      <c r="B162" s="19"/>
      <c r="C162" s="16" t="str">
        <f t="shared" si="72"/>
        <v/>
      </c>
      <c r="D162" s="16" t="str">
        <f t="shared" si="73"/>
        <v/>
      </c>
      <c r="E162" s="20" t="str">
        <f t="shared" si="74"/>
        <v/>
      </c>
      <c r="F162" s="20" t="str">
        <f t="shared" si="75"/>
        <v/>
      </c>
      <c r="G162" s="16" t="str">
        <f t="shared" si="77"/>
        <v/>
      </c>
      <c r="H162" s="17"/>
      <c r="I162" s="18"/>
      <c r="J162" s="36" t="str">
        <f t="shared" si="76"/>
        <v/>
      </c>
      <c r="K162" s="21">
        <f>COUNTIF(D$9:D162,D162)</f>
        <v>79</v>
      </c>
      <c r="L162" s="21">
        <f>COUNTIF(G$9:G162,G162)</f>
        <v>79</v>
      </c>
      <c r="M162" s="16">
        <f>SUMIF(G$9:G162,G162,A$9:A162)</f>
        <v>9085</v>
      </c>
      <c r="N162" s="16" t="str">
        <f t="shared" si="78"/>
        <v/>
      </c>
      <c r="O162" s="16" t="str">
        <f t="shared" si="79"/>
        <v/>
      </c>
      <c r="P162" s="16" t="str">
        <f t="shared" si="80"/>
        <v/>
      </c>
      <c r="Q162" s="34" t="str">
        <f t="shared" si="81"/>
        <v/>
      </c>
      <c r="R162" s="16" t="str">
        <f t="shared" si="82"/>
        <v/>
      </c>
      <c r="S162" s="16" t="str">
        <f t="shared" si="83"/>
        <v/>
      </c>
      <c r="T162" s="16" t="str">
        <f t="shared" si="84"/>
        <v/>
      </c>
      <c r="U162" s="34" t="str">
        <f t="shared" si="85"/>
        <v/>
      </c>
      <c r="V162" s="16" t="str">
        <f t="shared" si="86"/>
        <v/>
      </c>
      <c r="W162" s="16" t="str">
        <f t="shared" si="87"/>
        <v/>
      </c>
      <c r="X162" s="16" t="str">
        <f t="shared" si="88"/>
        <v/>
      </c>
      <c r="Y162" s="34" t="str">
        <f t="shared" si="89"/>
        <v/>
      </c>
      <c r="Z162" s="16" t="str">
        <f t="shared" si="90"/>
        <v/>
      </c>
      <c r="AA162" s="16" t="str">
        <f t="shared" si="91"/>
        <v/>
      </c>
      <c r="AB162" s="16" t="str">
        <f t="shared" si="92"/>
        <v/>
      </c>
      <c r="AC162" s="34" t="str">
        <f t="shared" si="93"/>
        <v/>
      </c>
      <c r="AD162" s="16" t="str">
        <f t="shared" si="94"/>
        <v/>
      </c>
      <c r="AE162" s="16" t="str">
        <f t="shared" si="95"/>
        <v/>
      </c>
      <c r="AF162" s="16" t="str">
        <f t="shared" si="96"/>
        <v/>
      </c>
      <c r="AG162" s="34" t="str">
        <f t="shared" si="97"/>
        <v/>
      </c>
      <c r="AH162" s="16" t="str">
        <f t="shared" si="98"/>
        <v/>
      </c>
      <c r="AI162" s="16" t="str">
        <f t="shared" si="99"/>
        <v/>
      </c>
      <c r="AJ162" s="16" t="str">
        <f t="shared" si="100"/>
        <v/>
      </c>
      <c r="AK162" s="34" t="str">
        <f t="shared" si="101"/>
        <v/>
      </c>
      <c r="AL162" s="34"/>
      <c r="AM162" s="34"/>
      <c r="AN162" s="34"/>
      <c r="AO162" s="34"/>
      <c r="AP162" s="34"/>
      <c r="AQ162" s="34"/>
      <c r="AR162" s="61"/>
      <c r="AS162" s="61"/>
      <c r="AT162" s="61"/>
      <c r="AU162" s="61"/>
      <c r="AV162" s="61"/>
      <c r="AW162" s="61"/>
      <c r="AX162" s="61"/>
      <c r="AY162" s="61"/>
      <c r="AZ162" s="61"/>
      <c r="BA162" s="61"/>
      <c r="BB162" s="61"/>
      <c r="BC162" s="61"/>
      <c r="BD162" s="61"/>
    </row>
    <row r="163" spans="1:56" x14ac:dyDescent="0.2">
      <c r="A163" s="3">
        <v>155</v>
      </c>
      <c r="B163" s="19"/>
      <c r="C163" s="16" t="str">
        <f t="shared" si="72"/>
        <v/>
      </c>
      <c r="D163" s="16" t="str">
        <f t="shared" si="73"/>
        <v/>
      </c>
      <c r="E163" s="20" t="str">
        <f t="shared" si="74"/>
        <v/>
      </c>
      <c r="F163" s="20" t="str">
        <f t="shared" si="75"/>
        <v/>
      </c>
      <c r="G163" s="16" t="str">
        <f t="shared" si="77"/>
        <v/>
      </c>
      <c r="H163" s="17"/>
      <c r="I163" s="18"/>
      <c r="J163" s="36" t="str">
        <f t="shared" si="76"/>
        <v/>
      </c>
      <c r="K163" s="21">
        <f>COUNTIF(D$9:D163,D163)</f>
        <v>80</v>
      </c>
      <c r="L163" s="21">
        <f>COUNTIF(G$9:G163,G163)</f>
        <v>80</v>
      </c>
      <c r="M163" s="16">
        <f>SUMIF(G$9:G163,G163,A$9:A163)</f>
        <v>9240</v>
      </c>
      <c r="N163" s="16" t="str">
        <f t="shared" si="78"/>
        <v/>
      </c>
      <c r="O163" s="16" t="str">
        <f t="shared" si="79"/>
        <v/>
      </c>
      <c r="P163" s="16" t="str">
        <f t="shared" si="80"/>
        <v/>
      </c>
      <c r="Q163" s="34" t="str">
        <f t="shared" si="81"/>
        <v/>
      </c>
      <c r="R163" s="16" t="str">
        <f t="shared" si="82"/>
        <v/>
      </c>
      <c r="S163" s="16" t="str">
        <f t="shared" si="83"/>
        <v/>
      </c>
      <c r="T163" s="16" t="str">
        <f t="shared" si="84"/>
        <v/>
      </c>
      <c r="U163" s="34" t="str">
        <f t="shared" si="85"/>
        <v/>
      </c>
      <c r="V163" s="16" t="str">
        <f t="shared" si="86"/>
        <v/>
      </c>
      <c r="W163" s="16" t="str">
        <f t="shared" si="87"/>
        <v/>
      </c>
      <c r="X163" s="16" t="str">
        <f t="shared" si="88"/>
        <v/>
      </c>
      <c r="Y163" s="34" t="str">
        <f t="shared" si="89"/>
        <v/>
      </c>
      <c r="Z163" s="16" t="str">
        <f t="shared" si="90"/>
        <v/>
      </c>
      <c r="AA163" s="16" t="str">
        <f t="shared" si="91"/>
        <v/>
      </c>
      <c r="AB163" s="16" t="str">
        <f t="shared" si="92"/>
        <v/>
      </c>
      <c r="AC163" s="34" t="str">
        <f t="shared" si="93"/>
        <v/>
      </c>
      <c r="AD163" s="16" t="str">
        <f t="shared" si="94"/>
        <v/>
      </c>
      <c r="AE163" s="16" t="str">
        <f t="shared" si="95"/>
        <v/>
      </c>
      <c r="AF163" s="16" t="str">
        <f t="shared" si="96"/>
        <v/>
      </c>
      <c r="AG163" s="34" t="str">
        <f t="shared" si="97"/>
        <v/>
      </c>
      <c r="AH163" s="16" t="str">
        <f t="shared" si="98"/>
        <v/>
      </c>
      <c r="AI163" s="16" t="str">
        <f t="shared" si="99"/>
        <v/>
      </c>
      <c r="AJ163" s="16" t="str">
        <f t="shared" si="100"/>
        <v/>
      </c>
      <c r="AK163" s="34" t="str">
        <f t="shared" si="101"/>
        <v/>
      </c>
      <c r="AL163" s="34"/>
      <c r="AM163" s="34"/>
      <c r="AN163" s="34"/>
      <c r="AO163" s="34"/>
      <c r="AP163" s="34"/>
      <c r="AQ163" s="34"/>
      <c r="AR163" s="61"/>
      <c r="AS163" s="61"/>
      <c r="AT163" s="61"/>
      <c r="AU163" s="61"/>
      <c r="AV163" s="61"/>
      <c r="AW163" s="61"/>
      <c r="AX163" s="61"/>
      <c r="AY163" s="61"/>
      <c r="AZ163" s="61"/>
      <c r="BA163" s="61"/>
      <c r="BB163" s="61"/>
      <c r="BC163" s="61"/>
      <c r="BD163" s="61"/>
    </row>
    <row r="164" spans="1:56" x14ac:dyDescent="0.2">
      <c r="A164" s="3">
        <v>156</v>
      </c>
      <c r="B164" s="19"/>
      <c r="C164" s="16" t="str">
        <f t="shared" si="72"/>
        <v/>
      </c>
      <c r="D164" s="16" t="str">
        <f t="shared" si="73"/>
        <v/>
      </c>
      <c r="E164" s="20" t="str">
        <f t="shared" si="74"/>
        <v/>
      </c>
      <c r="F164" s="20" t="str">
        <f t="shared" si="75"/>
        <v/>
      </c>
      <c r="G164" s="16" t="str">
        <f t="shared" si="77"/>
        <v/>
      </c>
      <c r="H164" s="17"/>
      <c r="I164" s="18"/>
      <c r="J164" s="36" t="str">
        <f t="shared" si="76"/>
        <v/>
      </c>
      <c r="K164" s="21">
        <f>COUNTIF(D$9:D164,D164)</f>
        <v>81</v>
      </c>
      <c r="L164" s="21">
        <f>COUNTIF(G$9:G164,G164)</f>
        <v>81</v>
      </c>
      <c r="M164" s="16">
        <f>SUMIF(G$9:G164,G164,A$9:A164)</f>
        <v>9396</v>
      </c>
      <c r="N164" s="16" t="str">
        <f t="shared" si="78"/>
        <v/>
      </c>
      <c r="O164" s="16" t="str">
        <f t="shared" si="79"/>
        <v/>
      </c>
      <c r="P164" s="16" t="str">
        <f t="shared" si="80"/>
        <v/>
      </c>
      <c r="Q164" s="34" t="str">
        <f t="shared" si="81"/>
        <v/>
      </c>
      <c r="R164" s="16" t="str">
        <f t="shared" si="82"/>
        <v/>
      </c>
      <c r="S164" s="16" t="str">
        <f t="shared" si="83"/>
        <v/>
      </c>
      <c r="T164" s="16" t="str">
        <f t="shared" si="84"/>
        <v/>
      </c>
      <c r="U164" s="34" t="str">
        <f t="shared" si="85"/>
        <v/>
      </c>
      <c r="V164" s="16" t="str">
        <f t="shared" si="86"/>
        <v/>
      </c>
      <c r="W164" s="16" t="str">
        <f t="shared" si="87"/>
        <v/>
      </c>
      <c r="X164" s="16" t="str">
        <f t="shared" si="88"/>
        <v/>
      </c>
      <c r="Y164" s="34" t="str">
        <f t="shared" si="89"/>
        <v/>
      </c>
      <c r="Z164" s="16" t="str">
        <f t="shared" si="90"/>
        <v/>
      </c>
      <c r="AA164" s="16" t="str">
        <f t="shared" si="91"/>
        <v/>
      </c>
      <c r="AB164" s="16" t="str">
        <f t="shared" si="92"/>
        <v/>
      </c>
      <c r="AC164" s="34" t="str">
        <f t="shared" si="93"/>
        <v/>
      </c>
      <c r="AD164" s="16" t="str">
        <f t="shared" si="94"/>
        <v/>
      </c>
      <c r="AE164" s="16" t="str">
        <f t="shared" si="95"/>
        <v/>
      </c>
      <c r="AF164" s="16" t="str">
        <f t="shared" si="96"/>
        <v/>
      </c>
      <c r="AG164" s="34" t="str">
        <f t="shared" si="97"/>
        <v/>
      </c>
      <c r="AH164" s="16" t="str">
        <f t="shared" si="98"/>
        <v/>
      </c>
      <c r="AI164" s="16" t="str">
        <f t="shared" si="99"/>
        <v/>
      </c>
      <c r="AJ164" s="16" t="str">
        <f t="shared" si="100"/>
        <v/>
      </c>
      <c r="AK164" s="34" t="str">
        <f t="shared" si="101"/>
        <v/>
      </c>
      <c r="AL164" s="34"/>
      <c r="AM164" s="34"/>
      <c r="AN164" s="34"/>
      <c r="AO164" s="34"/>
      <c r="AP164" s="34"/>
      <c r="AQ164" s="34"/>
      <c r="AR164" s="61"/>
      <c r="AS164" s="61"/>
      <c r="AT164" s="61"/>
      <c r="AU164" s="61"/>
      <c r="AV164" s="61"/>
      <c r="AW164" s="61"/>
      <c r="AX164" s="61"/>
      <c r="AY164" s="61"/>
      <c r="AZ164" s="61"/>
      <c r="BA164" s="61"/>
      <c r="BB164" s="61"/>
      <c r="BC164" s="61"/>
      <c r="BD164" s="61"/>
    </row>
    <row r="165" spans="1:56" x14ac:dyDescent="0.2">
      <c r="A165" s="3">
        <v>157</v>
      </c>
      <c r="B165" s="19"/>
      <c r="C165" s="16" t="str">
        <f t="shared" si="72"/>
        <v/>
      </c>
      <c r="D165" s="16" t="str">
        <f t="shared" si="73"/>
        <v/>
      </c>
      <c r="E165" s="20" t="str">
        <f t="shared" si="74"/>
        <v/>
      </c>
      <c r="F165" s="20" t="str">
        <f t="shared" si="75"/>
        <v/>
      </c>
      <c r="G165" s="16" t="str">
        <f t="shared" si="77"/>
        <v/>
      </c>
      <c r="H165" s="17"/>
      <c r="I165" s="18"/>
      <c r="J165" s="36" t="str">
        <f t="shared" si="76"/>
        <v/>
      </c>
      <c r="K165" s="21">
        <f>COUNTIF(D$9:D165,D165)</f>
        <v>82</v>
      </c>
      <c r="L165" s="21">
        <f>COUNTIF(G$9:G165,G165)</f>
        <v>82</v>
      </c>
      <c r="M165" s="16">
        <f>SUMIF(G$9:G165,G165,A$9:A165)</f>
        <v>9553</v>
      </c>
      <c r="N165" s="16" t="str">
        <f t="shared" si="78"/>
        <v/>
      </c>
      <c r="O165" s="16" t="str">
        <f t="shared" si="79"/>
        <v/>
      </c>
      <c r="P165" s="16" t="str">
        <f t="shared" si="80"/>
        <v/>
      </c>
      <c r="Q165" s="34" t="str">
        <f t="shared" si="81"/>
        <v/>
      </c>
      <c r="R165" s="16" t="str">
        <f t="shared" si="82"/>
        <v/>
      </c>
      <c r="S165" s="16" t="str">
        <f t="shared" si="83"/>
        <v/>
      </c>
      <c r="T165" s="16" t="str">
        <f t="shared" si="84"/>
        <v/>
      </c>
      <c r="U165" s="34" t="str">
        <f t="shared" si="85"/>
        <v/>
      </c>
      <c r="V165" s="16" t="str">
        <f t="shared" si="86"/>
        <v/>
      </c>
      <c r="W165" s="16" t="str">
        <f t="shared" si="87"/>
        <v/>
      </c>
      <c r="X165" s="16" t="str">
        <f t="shared" si="88"/>
        <v/>
      </c>
      <c r="Y165" s="34" t="str">
        <f t="shared" si="89"/>
        <v/>
      </c>
      <c r="Z165" s="16" t="str">
        <f t="shared" si="90"/>
        <v/>
      </c>
      <c r="AA165" s="16" t="str">
        <f t="shared" si="91"/>
        <v/>
      </c>
      <c r="AB165" s="16" t="str">
        <f t="shared" si="92"/>
        <v/>
      </c>
      <c r="AC165" s="34" t="str">
        <f t="shared" si="93"/>
        <v/>
      </c>
      <c r="AD165" s="16" t="str">
        <f t="shared" si="94"/>
        <v/>
      </c>
      <c r="AE165" s="16" t="str">
        <f t="shared" si="95"/>
        <v/>
      </c>
      <c r="AF165" s="16" t="str">
        <f t="shared" si="96"/>
        <v/>
      </c>
      <c r="AG165" s="34" t="str">
        <f t="shared" si="97"/>
        <v/>
      </c>
      <c r="AH165" s="16" t="str">
        <f t="shared" si="98"/>
        <v/>
      </c>
      <c r="AI165" s="16" t="str">
        <f t="shared" si="99"/>
        <v/>
      </c>
      <c r="AJ165" s="16" t="str">
        <f t="shared" si="100"/>
        <v/>
      </c>
      <c r="AK165" s="34" t="str">
        <f t="shared" si="101"/>
        <v/>
      </c>
      <c r="AL165" s="34"/>
      <c r="AM165" s="34"/>
      <c r="AN165" s="34"/>
      <c r="AO165" s="34"/>
      <c r="AP165" s="34"/>
      <c r="AQ165" s="34"/>
      <c r="AR165" s="61"/>
      <c r="AS165" s="61"/>
      <c r="AT165" s="61"/>
      <c r="AU165" s="61"/>
      <c r="AV165" s="61"/>
      <c r="AW165" s="61"/>
      <c r="AX165" s="61"/>
      <c r="AY165" s="61"/>
      <c r="AZ165" s="61"/>
      <c r="BA165" s="61"/>
      <c r="BB165" s="61"/>
      <c r="BC165" s="61"/>
      <c r="BD165" s="61"/>
    </row>
    <row r="166" spans="1:56" x14ac:dyDescent="0.2">
      <c r="A166" s="3">
        <v>158</v>
      </c>
      <c r="B166" s="19"/>
      <c r="C166" s="16" t="str">
        <f t="shared" si="72"/>
        <v/>
      </c>
      <c r="D166" s="16" t="str">
        <f t="shared" si="73"/>
        <v/>
      </c>
      <c r="E166" s="20" t="str">
        <f t="shared" si="74"/>
        <v/>
      </c>
      <c r="F166" s="20" t="str">
        <f t="shared" si="75"/>
        <v/>
      </c>
      <c r="G166" s="16" t="str">
        <f t="shared" si="77"/>
        <v/>
      </c>
      <c r="H166" s="17"/>
      <c r="I166" s="18"/>
      <c r="J166" s="36" t="str">
        <f t="shared" si="76"/>
        <v/>
      </c>
      <c r="K166" s="21">
        <f>COUNTIF(D$9:D166,D166)</f>
        <v>83</v>
      </c>
      <c r="L166" s="21">
        <f>COUNTIF(G$9:G166,G166)</f>
        <v>83</v>
      </c>
      <c r="M166" s="16">
        <f>SUMIF(G$9:G166,G166,A$9:A166)</f>
        <v>9711</v>
      </c>
      <c r="N166" s="16" t="str">
        <f t="shared" si="78"/>
        <v/>
      </c>
      <c r="O166" s="16" t="str">
        <f t="shared" si="79"/>
        <v/>
      </c>
      <c r="P166" s="16" t="str">
        <f t="shared" si="80"/>
        <v/>
      </c>
      <c r="Q166" s="34" t="str">
        <f t="shared" si="81"/>
        <v/>
      </c>
      <c r="R166" s="16" t="str">
        <f t="shared" si="82"/>
        <v/>
      </c>
      <c r="S166" s="16" t="str">
        <f t="shared" si="83"/>
        <v/>
      </c>
      <c r="T166" s="16" t="str">
        <f t="shared" si="84"/>
        <v/>
      </c>
      <c r="U166" s="34" t="str">
        <f t="shared" si="85"/>
        <v/>
      </c>
      <c r="V166" s="16" t="str">
        <f t="shared" si="86"/>
        <v/>
      </c>
      <c r="W166" s="16" t="str">
        <f t="shared" si="87"/>
        <v/>
      </c>
      <c r="X166" s="16" t="str">
        <f t="shared" si="88"/>
        <v/>
      </c>
      <c r="Y166" s="34" t="str">
        <f t="shared" si="89"/>
        <v/>
      </c>
      <c r="Z166" s="16" t="str">
        <f t="shared" si="90"/>
        <v/>
      </c>
      <c r="AA166" s="16" t="str">
        <f t="shared" si="91"/>
        <v/>
      </c>
      <c r="AB166" s="16" t="str">
        <f t="shared" si="92"/>
        <v/>
      </c>
      <c r="AC166" s="34" t="str">
        <f t="shared" si="93"/>
        <v/>
      </c>
      <c r="AD166" s="16" t="str">
        <f t="shared" si="94"/>
        <v/>
      </c>
      <c r="AE166" s="16" t="str">
        <f t="shared" si="95"/>
        <v/>
      </c>
      <c r="AF166" s="16" t="str">
        <f t="shared" si="96"/>
        <v/>
      </c>
      <c r="AG166" s="34" t="str">
        <f t="shared" si="97"/>
        <v/>
      </c>
      <c r="AH166" s="16" t="str">
        <f t="shared" si="98"/>
        <v/>
      </c>
      <c r="AI166" s="16" t="str">
        <f t="shared" si="99"/>
        <v/>
      </c>
      <c r="AJ166" s="16" t="str">
        <f t="shared" si="100"/>
        <v/>
      </c>
      <c r="AK166" s="34" t="str">
        <f t="shared" si="101"/>
        <v/>
      </c>
      <c r="AL166" s="34"/>
      <c r="AM166" s="34"/>
      <c r="AN166" s="34"/>
      <c r="AO166" s="34"/>
      <c r="AP166" s="34"/>
      <c r="AQ166" s="34"/>
      <c r="AR166" s="61"/>
      <c r="AS166" s="61"/>
      <c r="AT166" s="61"/>
      <c r="AU166" s="61"/>
      <c r="AV166" s="61"/>
      <c r="AW166" s="61"/>
      <c r="AX166" s="61"/>
      <c r="AY166" s="61"/>
      <c r="AZ166" s="61"/>
      <c r="BA166" s="61"/>
      <c r="BB166" s="61"/>
      <c r="BC166" s="61"/>
      <c r="BD166" s="61"/>
    </row>
    <row r="167" spans="1:56" x14ac:dyDescent="0.2">
      <c r="A167" s="3">
        <v>159</v>
      </c>
      <c r="B167" s="19"/>
      <c r="C167" s="16" t="str">
        <f t="shared" si="72"/>
        <v/>
      </c>
      <c r="D167" s="16" t="str">
        <f t="shared" si="73"/>
        <v/>
      </c>
      <c r="E167" s="20" t="str">
        <f t="shared" si="74"/>
        <v/>
      </c>
      <c r="F167" s="20" t="str">
        <f t="shared" si="75"/>
        <v/>
      </c>
      <c r="G167" s="16" t="str">
        <f t="shared" si="77"/>
        <v/>
      </c>
      <c r="H167" s="17"/>
      <c r="I167" s="18"/>
      <c r="J167" s="36" t="str">
        <f t="shared" si="76"/>
        <v/>
      </c>
      <c r="K167" s="21">
        <f>COUNTIF(D$9:D167,D167)</f>
        <v>84</v>
      </c>
      <c r="L167" s="21">
        <f>COUNTIF(G$9:G167,G167)</f>
        <v>84</v>
      </c>
      <c r="M167" s="16">
        <f>SUMIF(G$9:G167,G167,A$9:A167)</f>
        <v>9870</v>
      </c>
      <c r="N167" s="16" t="str">
        <f t="shared" si="78"/>
        <v/>
      </c>
      <c r="O167" s="16" t="str">
        <f t="shared" si="79"/>
        <v/>
      </c>
      <c r="P167" s="16" t="str">
        <f t="shared" si="80"/>
        <v/>
      </c>
      <c r="Q167" s="34" t="str">
        <f t="shared" si="81"/>
        <v/>
      </c>
      <c r="R167" s="16" t="str">
        <f t="shared" si="82"/>
        <v/>
      </c>
      <c r="S167" s="16" t="str">
        <f t="shared" si="83"/>
        <v/>
      </c>
      <c r="T167" s="16" t="str">
        <f t="shared" si="84"/>
        <v/>
      </c>
      <c r="U167" s="34" t="str">
        <f t="shared" si="85"/>
        <v/>
      </c>
      <c r="V167" s="16" t="str">
        <f t="shared" si="86"/>
        <v/>
      </c>
      <c r="W167" s="16" t="str">
        <f t="shared" si="87"/>
        <v/>
      </c>
      <c r="X167" s="16" t="str">
        <f t="shared" si="88"/>
        <v/>
      </c>
      <c r="Y167" s="34" t="str">
        <f t="shared" si="89"/>
        <v/>
      </c>
      <c r="Z167" s="16" t="str">
        <f t="shared" si="90"/>
        <v/>
      </c>
      <c r="AA167" s="16" t="str">
        <f t="shared" si="91"/>
        <v/>
      </c>
      <c r="AB167" s="16" t="str">
        <f t="shared" si="92"/>
        <v/>
      </c>
      <c r="AC167" s="34" t="str">
        <f t="shared" si="93"/>
        <v/>
      </c>
      <c r="AD167" s="16" t="str">
        <f t="shared" si="94"/>
        <v/>
      </c>
      <c r="AE167" s="16" t="str">
        <f t="shared" si="95"/>
        <v/>
      </c>
      <c r="AF167" s="16" t="str">
        <f t="shared" si="96"/>
        <v/>
      </c>
      <c r="AG167" s="34" t="str">
        <f t="shared" si="97"/>
        <v/>
      </c>
      <c r="AH167" s="16" t="str">
        <f t="shared" si="98"/>
        <v/>
      </c>
      <c r="AI167" s="16" t="str">
        <f t="shared" si="99"/>
        <v/>
      </c>
      <c r="AJ167" s="16" t="str">
        <f t="shared" si="100"/>
        <v/>
      </c>
      <c r="AK167" s="34" t="str">
        <f t="shared" si="101"/>
        <v/>
      </c>
      <c r="AL167" s="34"/>
      <c r="AM167" s="34"/>
      <c r="AN167" s="34"/>
      <c r="AO167" s="34"/>
      <c r="AP167" s="34"/>
      <c r="AQ167" s="34"/>
      <c r="AR167" s="61"/>
      <c r="AS167" s="61"/>
      <c r="AT167" s="61"/>
      <c r="AU167" s="61"/>
      <c r="AV167" s="61"/>
      <c r="AW167" s="61"/>
      <c r="AX167" s="61"/>
      <c r="AY167" s="61"/>
      <c r="AZ167" s="61"/>
      <c r="BA167" s="61"/>
      <c r="BB167" s="61"/>
      <c r="BC167" s="61"/>
      <c r="BD167" s="61"/>
    </row>
    <row r="168" spans="1:56" x14ac:dyDescent="0.2">
      <c r="A168" s="3">
        <v>160</v>
      </c>
      <c r="B168" s="19"/>
      <c r="C168" s="16" t="str">
        <f t="shared" si="72"/>
        <v/>
      </c>
      <c r="D168" s="16" t="str">
        <f t="shared" si="73"/>
        <v/>
      </c>
      <c r="E168" s="20" t="str">
        <f t="shared" si="74"/>
        <v/>
      </c>
      <c r="F168" s="20" t="str">
        <f t="shared" si="75"/>
        <v/>
      </c>
      <c r="G168" s="16" t="str">
        <f t="shared" si="77"/>
        <v/>
      </c>
      <c r="H168" s="17"/>
      <c r="I168" s="18"/>
      <c r="J168" s="36" t="str">
        <f t="shared" si="76"/>
        <v/>
      </c>
      <c r="K168" s="21">
        <f>COUNTIF(D$9:D168,D168)</f>
        <v>85</v>
      </c>
      <c r="L168" s="21">
        <f>COUNTIF(G$9:G168,G168)</f>
        <v>85</v>
      </c>
      <c r="M168" s="16">
        <f>SUMIF(G$9:G168,G168,A$9:A168)</f>
        <v>10030</v>
      </c>
      <c r="N168" s="16" t="str">
        <f t="shared" si="78"/>
        <v/>
      </c>
      <c r="O168" s="16" t="str">
        <f t="shared" si="79"/>
        <v/>
      </c>
      <c r="P168" s="16" t="str">
        <f t="shared" si="80"/>
        <v/>
      </c>
      <c r="Q168" s="34" t="str">
        <f t="shared" si="81"/>
        <v/>
      </c>
      <c r="R168" s="16" t="str">
        <f t="shared" si="82"/>
        <v/>
      </c>
      <c r="S168" s="16" t="str">
        <f t="shared" si="83"/>
        <v/>
      </c>
      <c r="T168" s="16" t="str">
        <f t="shared" si="84"/>
        <v/>
      </c>
      <c r="U168" s="34" t="str">
        <f t="shared" si="85"/>
        <v/>
      </c>
      <c r="V168" s="16" t="str">
        <f t="shared" si="86"/>
        <v/>
      </c>
      <c r="W168" s="16" t="str">
        <f t="shared" si="87"/>
        <v/>
      </c>
      <c r="X168" s="16" t="str">
        <f t="shared" si="88"/>
        <v/>
      </c>
      <c r="Y168" s="34" t="str">
        <f t="shared" si="89"/>
        <v/>
      </c>
      <c r="Z168" s="16" t="str">
        <f t="shared" si="90"/>
        <v/>
      </c>
      <c r="AA168" s="16" t="str">
        <f t="shared" si="91"/>
        <v/>
      </c>
      <c r="AB168" s="16" t="str">
        <f t="shared" si="92"/>
        <v/>
      </c>
      <c r="AC168" s="34" t="str">
        <f t="shared" si="93"/>
        <v/>
      </c>
      <c r="AD168" s="16" t="str">
        <f t="shared" si="94"/>
        <v/>
      </c>
      <c r="AE168" s="16" t="str">
        <f t="shared" si="95"/>
        <v/>
      </c>
      <c r="AF168" s="16" t="str">
        <f t="shared" si="96"/>
        <v/>
      </c>
      <c r="AG168" s="34" t="str">
        <f t="shared" si="97"/>
        <v/>
      </c>
      <c r="AH168" s="16" t="str">
        <f t="shared" si="98"/>
        <v/>
      </c>
      <c r="AI168" s="16" t="str">
        <f t="shared" si="99"/>
        <v/>
      </c>
      <c r="AJ168" s="16" t="str">
        <f t="shared" si="100"/>
        <v/>
      </c>
      <c r="AK168" s="34" t="str">
        <f t="shared" si="101"/>
        <v/>
      </c>
      <c r="AL168" s="34"/>
      <c r="AM168" s="34"/>
      <c r="AN168" s="34"/>
      <c r="AO168" s="34"/>
      <c r="AP168" s="34"/>
      <c r="AQ168" s="34"/>
      <c r="AR168" s="61"/>
      <c r="AS168" s="61"/>
      <c r="AT168" s="61"/>
      <c r="AU168" s="61"/>
      <c r="AV168" s="61"/>
      <c r="AW168" s="61"/>
      <c r="AX168" s="61"/>
      <c r="AY168" s="61"/>
      <c r="AZ168" s="61"/>
      <c r="BA168" s="61"/>
      <c r="BB168" s="61"/>
      <c r="BC168" s="61"/>
      <c r="BD168" s="61"/>
    </row>
    <row r="169" spans="1:56" x14ac:dyDescent="0.2">
      <c r="A169" s="3">
        <v>161</v>
      </c>
      <c r="B169" s="19"/>
      <c r="C169" s="16" t="str">
        <f t="shared" si="72"/>
        <v/>
      </c>
      <c r="D169" s="16" t="str">
        <f t="shared" si="73"/>
        <v/>
      </c>
      <c r="E169" s="20" t="str">
        <f t="shared" si="74"/>
        <v/>
      </c>
      <c r="F169" s="20" t="str">
        <f t="shared" si="75"/>
        <v/>
      </c>
      <c r="G169" s="16" t="str">
        <f t="shared" si="77"/>
        <v/>
      </c>
      <c r="H169" s="17"/>
      <c r="I169" s="18"/>
      <c r="J169" s="36" t="str">
        <f t="shared" si="76"/>
        <v/>
      </c>
      <c r="K169" s="21">
        <f>COUNTIF(D$9:D169,D169)</f>
        <v>86</v>
      </c>
      <c r="L169" s="21">
        <f>COUNTIF(G$9:G169,G169)</f>
        <v>86</v>
      </c>
      <c r="M169" s="16">
        <f>SUMIF(G$9:G169,G169,A$9:A169)</f>
        <v>10191</v>
      </c>
      <c r="N169" s="16" t="str">
        <f t="shared" si="78"/>
        <v/>
      </c>
      <c r="O169" s="16" t="str">
        <f t="shared" si="79"/>
        <v/>
      </c>
      <c r="P169" s="16" t="str">
        <f t="shared" si="80"/>
        <v/>
      </c>
      <c r="Q169" s="34" t="str">
        <f t="shared" si="81"/>
        <v/>
      </c>
      <c r="R169" s="16" t="str">
        <f t="shared" si="82"/>
        <v/>
      </c>
      <c r="S169" s="16" t="str">
        <f t="shared" si="83"/>
        <v/>
      </c>
      <c r="T169" s="16" t="str">
        <f t="shared" si="84"/>
        <v/>
      </c>
      <c r="U169" s="34" t="str">
        <f t="shared" si="85"/>
        <v/>
      </c>
      <c r="V169" s="16" t="str">
        <f t="shared" si="86"/>
        <v/>
      </c>
      <c r="W169" s="16" t="str">
        <f t="shared" si="87"/>
        <v/>
      </c>
      <c r="X169" s="16" t="str">
        <f t="shared" si="88"/>
        <v/>
      </c>
      <c r="Y169" s="34" t="str">
        <f t="shared" si="89"/>
        <v/>
      </c>
      <c r="Z169" s="16" t="str">
        <f t="shared" si="90"/>
        <v/>
      </c>
      <c r="AA169" s="16" t="str">
        <f t="shared" si="91"/>
        <v/>
      </c>
      <c r="AB169" s="16" t="str">
        <f t="shared" si="92"/>
        <v/>
      </c>
      <c r="AC169" s="34" t="str">
        <f t="shared" si="93"/>
        <v/>
      </c>
      <c r="AD169" s="16" t="str">
        <f t="shared" si="94"/>
        <v/>
      </c>
      <c r="AE169" s="16" t="str">
        <f t="shared" si="95"/>
        <v/>
      </c>
      <c r="AF169" s="16" t="str">
        <f t="shared" si="96"/>
        <v/>
      </c>
      <c r="AG169" s="34" t="str">
        <f t="shared" si="97"/>
        <v/>
      </c>
      <c r="AH169" s="16" t="str">
        <f t="shared" si="98"/>
        <v/>
      </c>
      <c r="AI169" s="16" t="str">
        <f t="shared" si="99"/>
        <v/>
      </c>
      <c r="AJ169" s="16" t="str">
        <f t="shared" si="100"/>
        <v/>
      </c>
      <c r="AK169" s="34" t="str">
        <f t="shared" si="101"/>
        <v/>
      </c>
      <c r="AL169" s="34"/>
      <c r="AM169" s="34"/>
      <c r="AN169" s="34"/>
      <c r="AO169" s="34"/>
      <c r="AP169" s="34"/>
      <c r="AQ169" s="34"/>
      <c r="AR169" s="61"/>
      <c r="AS169" s="61"/>
      <c r="AT169" s="61"/>
      <c r="AU169" s="61"/>
      <c r="AV169" s="61"/>
      <c r="AW169" s="61"/>
      <c r="AX169" s="61"/>
      <c r="AY169" s="61"/>
      <c r="AZ169" s="61"/>
      <c r="BA169" s="61"/>
      <c r="BB169" s="61"/>
      <c r="BC169" s="61"/>
      <c r="BD169" s="61"/>
    </row>
    <row r="170" spans="1:56" x14ac:dyDescent="0.2">
      <c r="A170" s="3">
        <v>162</v>
      </c>
      <c r="B170" s="19"/>
      <c r="C170" s="16" t="str">
        <f t="shared" si="72"/>
        <v/>
      </c>
      <c r="D170" s="16" t="str">
        <f t="shared" si="73"/>
        <v/>
      </c>
      <c r="E170" s="20" t="str">
        <f t="shared" si="74"/>
        <v/>
      </c>
      <c r="F170" s="20" t="str">
        <f t="shared" si="75"/>
        <v/>
      </c>
      <c r="G170" s="16" t="str">
        <f t="shared" si="77"/>
        <v/>
      </c>
      <c r="H170" s="17"/>
      <c r="I170" s="18"/>
      <c r="J170" s="36" t="str">
        <f t="shared" si="76"/>
        <v/>
      </c>
      <c r="K170" s="21">
        <f>COUNTIF(D$9:D170,D170)</f>
        <v>87</v>
      </c>
      <c r="L170" s="21">
        <f>COUNTIF(G$9:G170,G170)</f>
        <v>87</v>
      </c>
      <c r="M170" s="16">
        <f>SUMIF(G$9:G170,G170,A$9:A170)</f>
        <v>10353</v>
      </c>
      <c r="N170" s="16" t="str">
        <f t="shared" si="78"/>
        <v/>
      </c>
      <c r="O170" s="16" t="str">
        <f t="shared" si="79"/>
        <v/>
      </c>
      <c r="P170" s="16" t="str">
        <f t="shared" si="80"/>
        <v/>
      </c>
      <c r="Q170" s="34" t="str">
        <f t="shared" si="81"/>
        <v/>
      </c>
      <c r="R170" s="16" t="str">
        <f t="shared" si="82"/>
        <v/>
      </c>
      <c r="S170" s="16" t="str">
        <f t="shared" si="83"/>
        <v/>
      </c>
      <c r="T170" s="16" t="str">
        <f t="shared" si="84"/>
        <v/>
      </c>
      <c r="U170" s="34" t="str">
        <f t="shared" si="85"/>
        <v/>
      </c>
      <c r="V170" s="16" t="str">
        <f t="shared" si="86"/>
        <v/>
      </c>
      <c r="W170" s="16" t="str">
        <f t="shared" si="87"/>
        <v/>
      </c>
      <c r="X170" s="16" t="str">
        <f t="shared" si="88"/>
        <v/>
      </c>
      <c r="Y170" s="34" t="str">
        <f t="shared" si="89"/>
        <v/>
      </c>
      <c r="Z170" s="16" t="str">
        <f t="shared" si="90"/>
        <v/>
      </c>
      <c r="AA170" s="16" t="str">
        <f t="shared" si="91"/>
        <v/>
      </c>
      <c r="AB170" s="16" t="str">
        <f t="shared" si="92"/>
        <v/>
      </c>
      <c r="AC170" s="34" t="str">
        <f t="shared" si="93"/>
        <v/>
      </c>
      <c r="AD170" s="16" t="str">
        <f t="shared" si="94"/>
        <v/>
      </c>
      <c r="AE170" s="16" t="str">
        <f t="shared" si="95"/>
        <v/>
      </c>
      <c r="AF170" s="16" t="str">
        <f t="shared" si="96"/>
        <v/>
      </c>
      <c r="AG170" s="34" t="str">
        <f t="shared" si="97"/>
        <v/>
      </c>
      <c r="AH170" s="16" t="str">
        <f t="shared" si="98"/>
        <v/>
      </c>
      <c r="AI170" s="16" t="str">
        <f t="shared" si="99"/>
        <v/>
      </c>
      <c r="AJ170" s="16" t="str">
        <f t="shared" si="100"/>
        <v/>
      </c>
      <c r="AK170" s="34" t="str">
        <f t="shared" si="101"/>
        <v/>
      </c>
      <c r="AL170" s="34"/>
      <c r="AM170" s="34"/>
      <c r="AN170" s="34"/>
      <c r="AO170" s="34"/>
      <c r="AP170" s="34"/>
      <c r="AQ170" s="34"/>
      <c r="AR170" s="61"/>
      <c r="AS170" s="61"/>
      <c r="AT170" s="61"/>
      <c r="AU170" s="61"/>
      <c r="AV170" s="61"/>
      <c r="AW170" s="61"/>
      <c r="AX170" s="61"/>
      <c r="AY170" s="61"/>
      <c r="AZ170" s="61"/>
      <c r="BA170" s="61"/>
      <c r="BB170" s="61"/>
      <c r="BC170" s="61"/>
      <c r="BD170" s="61"/>
    </row>
    <row r="171" spans="1:56" x14ac:dyDescent="0.2">
      <c r="A171" s="3">
        <v>163</v>
      </c>
      <c r="B171" s="19"/>
      <c r="C171" s="16" t="str">
        <f t="shared" si="72"/>
        <v/>
      </c>
      <c r="D171" s="16" t="str">
        <f t="shared" si="73"/>
        <v/>
      </c>
      <c r="E171" s="20" t="str">
        <f t="shared" si="74"/>
        <v/>
      </c>
      <c r="F171" s="20" t="str">
        <f t="shared" si="75"/>
        <v/>
      </c>
      <c r="G171" s="16" t="str">
        <f t="shared" si="77"/>
        <v/>
      </c>
      <c r="H171" s="17"/>
      <c r="I171" s="18"/>
      <c r="J171" s="36" t="str">
        <f t="shared" si="76"/>
        <v/>
      </c>
      <c r="K171" s="21">
        <f>COUNTIF(D$9:D171,D171)</f>
        <v>88</v>
      </c>
      <c r="L171" s="21">
        <f>COUNTIF(G$9:G171,G171)</f>
        <v>88</v>
      </c>
      <c r="M171" s="16">
        <f>SUMIF(G$9:G171,G171,A$9:A171)</f>
        <v>10516</v>
      </c>
      <c r="N171" s="16" t="str">
        <f t="shared" si="78"/>
        <v/>
      </c>
      <c r="O171" s="16" t="str">
        <f t="shared" si="79"/>
        <v/>
      </c>
      <c r="P171" s="16" t="str">
        <f t="shared" si="80"/>
        <v/>
      </c>
      <c r="Q171" s="34" t="str">
        <f t="shared" si="81"/>
        <v/>
      </c>
      <c r="R171" s="16" t="str">
        <f t="shared" si="82"/>
        <v/>
      </c>
      <c r="S171" s="16" t="str">
        <f t="shared" si="83"/>
        <v/>
      </c>
      <c r="T171" s="16" t="str">
        <f t="shared" si="84"/>
        <v/>
      </c>
      <c r="U171" s="34" t="str">
        <f t="shared" si="85"/>
        <v/>
      </c>
      <c r="V171" s="16" t="str">
        <f t="shared" si="86"/>
        <v/>
      </c>
      <c r="W171" s="16" t="str">
        <f t="shared" si="87"/>
        <v/>
      </c>
      <c r="X171" s="16" t="str">
        <f t="shared" si="88"/>
        <v/>
      </c>
      <c r="Y171" s="34" t="str">
        <f t="shared" si="89"/>
        <v/>
      </c>
      <c r="Z171" s="16" t="str">
        <f t="shared" si="90"/>
        <v/>
      </c>
      <c r="AA171" s="16" t="str">
        <f t="shared" si="91"/>
        <v/>
      </c>
      <c r="AB171" s="16" t="str">
        <f t="shared" si="92"/>
        <v/>
      </c>
      <c r="AC171" s="34" t="str">
        <f t="shared" si="93"/>
        <v/>
      </c>
      <c r="AD171" s="16" t="str">
        <f t="shared" si="94"/>
        <v/>
      </c>
      <c r="AE171" s="16" t="str">
        <f t="shared" si="95"/>
        <v/>
      </c>
      <c r="AF171" s="16" t="str">
        <f t="shared" si="96"/>
        <v/>
      </c>
      <c r="AG171" s="34" t="str">
        <f t="shared" si="97"/>
        <v/>
      </c>
      <c r="AH171" s="16" t="str">
        <f t="shared" si="98"/>
        <v/>
      </c>
      <c r="AI171" s="16" t="str">
        <f t="shared" si="99"/>
        <v/>
      </c>
      <c r="AJ171" s="16" t="str">
        <f t="shared" si="100"/>
        <v/>
      </c>
      <c r="AK171" s="34" t="str">
        <f t="shared" si="101"/>
        <v/>
      </c>
      <c r="AL171" s="34"/>
      <c r="AM171" s="34"/>
      <c r="AN171" s="34"/>
      <c r="AO171" s="34"/>
      <c r="AP171" s="34"/>
      <c r="AQ171" s="34"/>
      <c r="AR171" s="61"/>
      <c r="AS171" s="61"/>
      <c r="AT171" s="61"/>
      <c r="AU171" s="61"/>
      <c r="AV171" s="61"/>
      <c r="AW171" s="61"/>
      <c r="AX171" s="61"/>
      <c r="AY171" s="61"/>
      <c r="AZ171" s="61"/>
      <c r="BA171" s="61"/>
      <c r="BB171" s="61"/>
      <c r="BC171" s="61"/>
      <c r="BD171" s="61"/>
    </row>
    <row r="172" spans="1:56" x14ac:dyDescent="0.2">
      <c r="A172" s="3">
        <v>164</v>
      </c>
      <c r="B172" s="19"/>
      <c r="C172" s="16" t="str">
        <f t="shared" si="72"/>
        <v/>
      </c>
      <c r="D172" s="16" t="str">
        <f t="shared" si="73"/>
        <v/>
      </c>
      <c r="E172" s="20" t="str">
        <f t="shared" si="74"/>
        <v/>
      </c>
      <c r="F172" s="20" t="str">
        <f t="shared" si="75"/>
        <v/>
      </c>
      <c r="G172" s="16" t="str">
        <f t="shared" si="77"/>
        <v/>
      </c>
      <c r="H172" s="17"/>
      <c r="I172" s="18"/>
      <c r="J172" s="36" t="str">
        <f t="shared" si="76"/>
        <v/>
      </c>
      <c r="K172" s="21">
        <f>COUNTIF(D$9:D172,D172)</f>
        <v>89</v>
      </c>
      <c r="L172" s="21">
        <f>COUNTIF(G$9:G172,G172)</f>
        <v>89</v>
      </c>
      <c r="M172" s="16">
        <f>SUMIF(G$9:G172,G172,A$9:A172)</f>
        <v>10680</v>
      </c>
      <c r="N172" s="16" t="str">
        <f t="shared" si="78"/>
        <v/>
      </c>
      <c r="O172" s="16" t="str">
        <f t="shared" si="79"/>
        <v/>
      </c>
      <c r="P172" s="16" t="str">
        <f t="shared" si="80"/>
        <v/>
      </c>
      <c r="Q172" s="34" t="str">
        <f t="shared" si="81"/>
        <v/>
      </c>
      <c r="R172" s="16" t="str">
        <f t="shared" si="82"/>
        <v/>
      </c>
      <c r="S172" s="16" t="str">
        <f t="shared" si="83"/>
        <v/>
      </c>
      <c r="T172" s="16" t="str">
        <f t="shared" si="84"/>
        <v/>
      </c>
      <c r="U172" s="34" t="str">
        <f t="shared" si="85"/>
        <v/>
      </c>
      <c r="V172" s="16" t="str">
        <f t="shared" si="86"/>
        <v/>
      </c>
      <c r="W172" s="16" t="str">
        <f t="shared" si="87"/>
        <v/>
      </c>
      <c r="X172" s="16" t="str">
        <f t="shared" si="88"/>
        <v/>
      </c>
      <c r="Y172" s="34" t="str">
        <f t="shared" si="89"/>
        <v/>
      </c>
      <c r="Z172" s="16" t="str">
        <f t="shared" si="90"/>
        <v/>
      </c>
      <c r="AA172" s="16" t="str">
        <f t="shared" si="91"/>
        <v/>
      </c>
      <c r="AB172" s="16" t="str">
        <f t="shared" si="92"/>
        <v/>
      </c>
      <c r="AC172" s="34" t="str">
        <f t="shared" si="93"/>
        <v/>
      </c>
      <c r="AD172" s="16" t="str">
        <f t="shared" si="94"/>
        <v/>
      </c>
      <c r="AE172" s="16" t="str">
        <f t="shared" si="95"/>
        <v/>
      </c>
      <c r="AF172" s="16" t="str">
        <f t="shared" si="96"/>
        <v/>
      </c>
      <c r="AG172" s="34" t="str">
        <f t="shared" si="97"/>
        <v/>
      </c>
      <c r="AH172" s="16" t="str">
        <f t="shared" si="98"/>
        <v/>
      </c>
      <c r="AI172" s="16" t="str">
        <f t="shared" si="99"/>
        <v/>
      </c>
      <c r="AJ172" s="16" t="str">
        <f t="shared" si="100"/>
        <v/>
      </c>
      <c r="AK172" s="34" t="str">
        <f t="shared" si="101"/>
        <v/>
      </c>
      <c r="AL172" s="34"/>
      <c r="AM172" s="34"/>
      <c r="AN172" s="34"/>
      <c r="AO172" s="34"/>
      <c r="AP172" s="34"/>
      <c r="AQ172" s="34"/>
      <c r="AR172" s="61"/>
      <c r="AS172" s="61"/>
      <c r="AT172" s="61"/>
      <c r="AU172" s="61"/>
      <c r="AV172" s="61"/>
      <c r="AW172" s="61"/>
      <c r="AX172" s="61"/>
      <c r="AY172" s="61"/>
      <c r="AZ172" s="61"/>
      <c r="BA172" s="61"/>
      <c r="BB172" s="61"/>
      <c r="BC172" s="61"/>
      <c r="BD172" s="61"/>
    </row>
    <row r="173" spans="1:56" x14ac:dyDescent="0.2">
      <c r="A173" s="3">
        <v>165</v>
      </c>
      <c r="B173" s="19"/>
      <c r="C173" s="16" t="str">
        <f t="shared" si="72"/>
        <v/>
      </c>
      <c r="D173" s="16" t="str">
        <f t="shared" si="73"/>
        <v/>
      </c>
      <c r="E173" s="20" t="str">
        <f t="shared" si="74"/>
        <v/>
      </c>
      <c r="F173" s="20" t="str">
        <f t="shared" si="75"/>
        <v/>
      </c>
      <c r="G173" s="16" t="str">
        <f t="shared" si="77"/>
        <v/>
      </c>
      <c r="H173" s="17"/>
      <c r="I173" s="18"/>
      <c r="J173" s="36" t="str">
        <f t="shared" si="76"/>
        <v/>
      </c>
      <c r="K173" s="21">
        <f>COUNTIF(D$9:D173,D173)</f>
        <v>90</v>
      </c>
      <c r="L173" s="21">
        <f>COUNTIF(G$9:G173,G173)</f>
        <v>90</v>
      </c>
      <c r="M173" s="16">
        <f>SUMIF(G$9:G173,G173,A$9:A173)</f>
        <v>10845</v>
      </c>
      <c r="N173" s="16" t="str">
        <f t="shared" si="78"/>
        <v/>
      </c>
      <c r="O173" s="16" t="str">
        <f t="shared" si="79"/>
        <v/>
      </c>
      <c r="P173" s="16" t="str">
        <f t="shared" si="80"/>
        <v/>
      </c>
      <c r="Q173" s="34" t="str">
        <f t="shared" si="81"/>
        <v/>
      </c>
      <c r="R173" s="16" t="str">
        <f t="shared" si="82"/>
        <v/>
      </c>
      <c r="S173" s="16" t="str">
        <f t="shared" si="83"/>
        <v/>
      </c>
      <c r="T173" s="16" t="str">
        <f t="shared" si="84"/>
        <v/>
      </c>
      <c r="U173" s="34" t="str">
        <f t="shared" si="85"/>
        <v/>
      </c>
      <c r="V173" s="16" t="str">
        <f t="shared" si="86"/>
        <v/>
      </c>
      <c r="W173" s="16" t="str">
        <f t="shared" si="87"/>
        <v/>
      </c>
      <c r="X173" s="16" t="str">
        <f t="shared" si="88"/>
        <v/>
      </c>
      <c r="Y173" s="34" t="str">
        <f t="shared" si="89"/>
        <v/>
      </c>
      <c r="Z173" s="16" t="str">
        <f t="shared" si="90"/>
        <v/>
      </c>
      <c r="AA173" s="16" t="str">
        <f t="shared" si="91"/>
        <v/>
      </c>
      <c r="AB173" s="16" t="str">
        <f t="shared" si="92"/>
        <v/>
      </c>
      <c r="AC173" s="34" t="str">
        <f t="shared" si="93"/>
        <v/>
      </c>
      <c r="AD173" s="16" t="str">
        <f t="shared" si="94"/>
        <v/>
      </c>
      <c r="AE173" s="16" t="str">
        <f t="shared" si="95"/>
        <v/>
      </c>
      <c r="AF173" s="16" t="str">
        <f t="shared" si="96"/>
        <v/>
      </c>
      <c r="AG173" s="34" t="str">
        <f t="shared" si="97"/>
        <v/>
      </c>
      <c r="AH173" s="16" t="str">
        <f t="shared" si="98"/>
        <v/>
      </c>
      <c r="AI173" s="16" t="str">
        <f t="shared" si="99"/>
        <v/>
      </c>
      <c r="AJ173" s="16" t="str">
        <f t="shared" si="100"/>
        <v/>
      </c>
      <c r="AK173" s="34" t="str">
        <f t="shared" si="101"/>
        <v/>
      </c>
      <c r="AL173" s="34"/>
      <c r="AM173" s="34"/>
      <c r="AN173" s="34"/>
      <c r="AO173" s="34"/>
      <c r="AP173" s="34"/>
      <c r="AQ173" s="34"/>
      <c r="AR173" s="61"/>
      <c r="AS173" s="61"/>
      <c r="AT173" s="61"/>
      <c r="AU173" s="61"/>
      <c r="AV173" s="61"/>
      <c r="AW173" s="61"/>
      <c r="AX173" s="61"/>
      <c r="AY173" s="61"/>
      <c r="AZ173" s="61"/>
      <c r="BA173" s="61"/>
      <c r="BB173" s="61"/>
      <c r="BC173" s="61"/>
      <c r="BD173" s="61"/>
    </row>
    <row r="174" spans="1:56" x14ac:dyDescent="0.2">
      <c r="A174" s="3">
        <v>166</v>
      </c>
      <c r="B174" s="19"/>
      <c r="C174" s="16" t="str">
        <f t="shared" si="72"/>
        <v/>
      </c>
      <c r="D174" s="16" t="str">
        <f t="shared" si="73"/>
        <v/>
      </c>
      <c r="E174" s="20" t="str">
        <f t="shared" si="74"/>
        <v/>
      </c>
      <c r="F174" s="20" t="str">
        <f t="shared" si="75"/>
        <v/>
      </c>
      <c r="G174" s="16" t="str">
        <f t="shared" si="77"/>
        <v/>
      </c>
      <c r="H174" s="17"/>
      <c r="I174" s="18"/>
      <c r="J174" s="36" t="str">
        <f t="shared" si="76"/>
        <v/>
      </c>
      <c r="K174" s="21">
        <f>COUNTIF(D$9:D174,D174)</f>
        <v>91</v>
      </c>
      <c r="L174" s="21">
        <f>COUNTIF(G$9:G174,G174)</f>
        <v>91</v>
      </c>
      <c r="M174" s="16">
        <f>SUMIF(G$9:G174,G174,A$9:A174)</f>
        <v>11011</v>
      </c>
      <c r="N174" s="16" t="str">
        <f t="shared" si="78"/>
        <v/>
      </c>
      <c r="O174" s="16" t="str">
        <f t="shared" si="79"/>
        <v/>
      </c>
      <c r="P174" s="16" t="str">
        <f t="shared" si="80"/>
        <v/>
      </c>
      <c r="Q174" s="34" t="str">
        <f t="shared" si="81"/>
        <v/>
      </c>
      <c r="R174" s="16" t="str">
        <f t="shared" si="82"/>
        <v/>
      </c>
      <c r="S174" s="16" t="str">
        <f t="shared" si="83"/>
        <v/>
      </c>
      <c r="T174" s="16" t="str">
        <f t="shared" si="84"/>
        <v/>
      </c>
      <c r="U174" s="34" t="str">
        <f t="shared" si="85"/>
        <v/>
      </c>
      <c r="V174" s="16" t="str">
        <f t="shared" si="86"/>
        <v/>
      </c>
      <c r="W174" s="16" t="str">
        <f t="shared" si="87"/>
        <v/>
      </c>
      <c r="X174" s="16" t="str">
        <f t="shared" si="88"/>
        <v/>
      </c>
      <c r="Y174" s="34" t="str">
        <f t="shared" si="89"/>
        <v/>
      </c>
      <c r="Z174" s="16" t="str">
        <f t="shared" si="90"/>
        <v/>
      </c>
      <c r="AA174" s="16" t="str">
        <f t="shared" si="91"/>
        <v/>
      </c>
      <c r="AB174" s="16" t="str">
        <f t="shared" si="92"/>
        <v/>
      </c>
      <c r="AC174" s="34" t="str">
        <f t="shared" si="93"/>
        <v/>
      </c>
      <c r="AD174" s="16" t="str">
        <f t="shared" si="94"/>
        <v/>
      </c>
      <c r="AE174" s="16" t="str">
        <f t="shared" si="95"/>
        <v/>
      </c>
      <c r="AF174" s="16" t="str">
        <f t="shared" si="96"/>
        <v/>
      </c>
      <c r="AG174" s="34" t="str">
        <f t="shared" si="97"/>
        <v/>
      </c>
      <c r="AH174" s="16" t="str">
        <f t="shared" si="98"/>
        <v/>
      </c>
      <c r="AI174" s="16" t="str">
        <f t="shared" si="99"/>
        <v/>
      </c>
      <c r="AJ174" s="16" t="str">
        <f t="shared" si="100"/>
        <v/>
      </c>
      <c r="AK174" s="34" t="str">
        <f t="shared" si="101"/>
        <v/>
      </c>
      <c r="AL174" s="34"/>
      <c r="AM174" s="34"/>
      <c r="AN174" s="34"/>
      <c r="AO174" s="34"/>
      <c r="AP174" s="34"/>
      <c r="AQ174" s="34"/>
      <c r="AR174" s="61"/>
      <c r="AS174" s="61"/>
      <c r="AT174" s="61"/>
      <c r="AU174" s="61"/>
      <c r="AV174" s="61"/>
      <c r="AW174" s="61"/>
      <c r="AX174" s="61"/>
      <c r="AY174" s="61"/>
      <c r="AZ174" s="61"/>
      <c r="BA174" s="61"/>
      <c r="BB174" s="61"/>
      <c r="BC174" s="61"/>
      <c r="BD174" s="61"/>
    </row>
    <row r="175" spans="1:56" x14ac:dyDescent="0.2">
      <c r="A175" s="3">
        <v>167</v>
      </c>
      <c r="B175" s="19"/>
      <c r="C175" s="16" t="str">
        <f t="shared" ref="C175:C238" si="102">IF(ISNUMBER(B175)=TRUE,VLOOKUP(B175,BorderAthletes,2,FALSE)&amp;" " &amp;VLOOKUP(B175,BorderAthletes,3,FALSE),"")</f>
        <v/>
      </c>
      <c r="D175" s="16" t="str">
        <f t="shared" ref="D175:D238" si="103">IF(ISNUMBER(B175)=TRUE,VLOOKUP(B175,BorderAthletes,7,FALSE),"")</f>
        <v/>
      </c>
      <c r="E175" s="20" t="str">
        <f t="shared" ref="E175:E238" si="104">IF(ISNUMBER(B175)=TRUE,VLOOKUP(B175,BorderAthletes,4,FALSE),"")</f>
        <v/>
      </c>
      <c r="F175" s="20" t="str">
        <f t="shared" ref="F175:F238" si="105">IF(ISNUMBER(B175)=TRUE,VLOOKUP(B175,BorderAthletes,5,FALSE),"")</f>
        <v/>
      </c>
      <c r="G175" s="16" t="str">
        <f t="shared" si="77"/>
        <v/>
      </c>
      <c r="H175" s="17"/>
      <c r="I175" s="18"/>
      <c r="J175" s="36" t="str">
        <f t="shared" si="76"/>
        <v/>
      </c>
      <c r="K175" s="21">
        <f>COUNTIF(D$9:D175,D175)</f>
        <v>92</v>
      </c>
      <c r="L175" s="21">
        <f>COUNTIF(G$9:G175,G175)</f>
        <v>92</v>
      </c>
      <c r="M175" s="16">
        <f>SUMIF(G$9:G175,G175,A$9:A175)</f>
        <v>11178</v>
      </c>
      <c r="N175" s="16" t="str">
        <f t="shared" si="78"/>
        <v/>
      </c>
      <c r="O175" s="16" t="str">
        <f t="shared" si="79"/>
        <v/>
      </c>
      <c r="P175" s="16" t="str">
        <f t="shared" si="80"/>
        <v/>
      </c>
      <c r="Q175" s="34" t="str">
        <f t="shared" si="81"/>
        <v/>
      </c>
      <c r="R175" s="16" t="str">
        <f t="shared" si="82"/>
        <v/>
      </c>
      <c r="S175" s="16" t="str">
        <f t="shared" si="83"/>
        <v/>
      </c>
      <c r="T175" s="16" t="str">
        <f t="shared" si="84"/>
        <v/>
      </c>
      <c r="U175" s="34" t="str">
        <f t="shared" si="85"/>
        <v/>
      </c>
      <c r="V175" s="16" t="str">
        <f t="shared" si="86"/>
        <v/>
      </c>
      <c r="W175" s="16" t="str">
        <f t="shared" si="87"/>
        <v/>
      </c>
      <c r="X175" s="16" t="str">
        <f t="shared" si="88"/>
        <v/>
      </c>
      <c r="Y175" s="34" t="str">
        <f t="shared" si="89"/>
        <v/>
      </c>
      <c r="Z175" s="16" t="str">
        <f t="shared" si="90"/>
        <v/>
      </c>
      <c r="AA175" s="16" t="str">
        <f t="shared" si="91"/>
        <v/>
      </c>
      <c r="AB175" s="16" t="str">
        <f t="shared" si="92"/>
        <v/>
      </c>
      <c r="AC175" s="34" t="str">
        <f t="shared" si="93"/>
        <v/>
      </c>
      <c r="AD175" s="16" t="str">
        <f t="shared" si="94"/>
        <v/>
      </c>
      <c r="AE175" s="16" t="str">
        <f t="shared" si="95"/>
        <v/>
      </c>
      <c r="AF175" s="16" t="str">
        <f t="shared" si="96"/>
        <v/>
      </c>
      <c r="AG175" s="34" t="str">
        <f t="shared" si="97"/>
        <v/>
      </c>
      <c r="AH175" s="16" t="str">
        <f t="shared" si="98"/>
        <v/>
      </c>
      <c r="AI175" s="16" t="str">
        <f t="shared" si="99"/>
        <v/>
      </c>
      <c r="AJ175" s="16" t="str">
        <f t="shared" si="100"/>
        <v/>
      </c>
      <c r="AK175" s="34" t="str">
        <f t="shared" si="101"/>
        <v/>
      </c>
      <c r="AL175" s="34"/>
      <c r="AM175" s="34"/>
      <c r="AN175" s="34"/>
      <c r="AO175" s="34"/>
      <c r="AP175" s="34"/>
      <c r="AQ175" s="34"/>
      <c r="AR175" s="61"/>
      <c r="AS175" s="61"/>
      <c r="AT175" s="61"/>
      <c r="AU175" s="61"/>
      <c r="AV175" s="61"/>
      <c r="AW175" s="61"/>
      <c r="AX175" s="61"/>
      <c r="AY175" s="61"/>
      <c r="AZ175" s="61"/>
      <c r="BA175" s="61"/>
      <c r="BB175" s="61"/>
      <c r="BC175" s="61"/>
      <c r="BD175" s="61"/>
    </row>
    <row r="176" spans="1:56" x14ac:dyDescent="0.2">
      <c r="A176" s="3">
        <v>168</v>
      </c>
      <c r="B176" s="19"/>
      <c r="C176" s="16" t="str">
        <f t="shared" si="102"/>
        <v/>
      </c>
      <c r="D176" s="16" t="str">
        <f t="shared" si="103"/>
        <v/>
      </c>
      <c r="E176" s="20" t="str">
        <f t="shared" si="104"/>
        <v/>
      </c>
      <c r="F176" s="20" t="str">
        <f t="shared" si="105"/>
        <v/>
      </c>
      <c r="G176" s="16" t="str">
        <f t="shared" si="77"/>
        <v/>
      </c>
      <c r="H176" s="17"/>
      <c r="I176" s="18"/>
      <c r="J176" s="36" t="str">
        <f t="shared" si="76"/>
        <v/>
      </c>
      <c r="K176" s="21">
        <f>COUNTIF(D$9:D176,D176)</f>
        <v>93</v>
      </c>
      <c r="L176" s="21">
        <f>COUNTIF(G$9:G176,G176)</f>
        <v>93</v>
      </c>
      <c r="M176" s="16">
        <f>SUMIF(G$9:G176,G176,A$9:A176)</f>
        <v>11346</v>
      </c>
      <c r="N176" s="16" t="str">
        <f t="shared" si="78"/>
        <v/>
      </c>
      <c r="O176" s="16" t="str">
        <f t="shared" si="79"/>
        <v/>
      </c>
      <c r="P176" s="16" t="str">
        <f t="shared" si="80"/>
        <v/>
      </c>
      <c r="Q176" s="34" t="str">
        <f t="shared" si="81"/>
        <v/>
      </c>
      <c r="R176" s="16" t="str">
        <f t="shared" si="82"/>
        <v/>
      </c>
      <c r="S176" s="16" t="str">
        <f t="shared" si="83"/>
        <v/>
      </c>
      <c r="T176" s="16" t="str">
        <f t="shared" si="84"/>
        <v/>
      </c>
      <c r="U176" s="34" t="str">
        <f t="shared" si="85"/>
        <v/>
      </c>
      <c r="V176" s="16" t="str">
        <f t="shared" si="86"/>
        <v/>
      </c>
      <c r="W176" s="16" t="str">
        <f t="shared" si="87"/>
        <v/>
      </c>
      <c r="X176" s="16" t="str">
        <f t="shared" si="88"/>
        <v/>
      </c>
      <c r="Y176" s="34" t="str">
        <f t="shared" si="89"/>
        <v/>
      </c>
      <c r="Z176" s="16" t="str">
        <f t="shared" si="90"/>
        <v/>
      </c>
      <c r="AA176" s="16" t="str">
        <f t="shared" si="91"/>
        <v/>
      </c>
      <c r="AB176" s="16" t="str">
        <f t="shared" si="92"/>
        <v/>
      </c>
      <c r="AC176" s="34" t="str">
        <f t="shared" si="93"/>
        <v/>
      </c>
      <c r="AD176" s="16" t="str">
        <f t="shared" si="94"/>
        <v/>
      </c>
      <c r="AE176" s="16" t="str">
        <f t="shared" si="95"/>
        <v/>
      </c>
      <c r="AF176" s="16" t="str">
        <f t="shared" si="96"/>
        <v/>
      </c>
      <c r="AG176" s="34" t="str">
        <f t="shared" si="97"/>
        <v/>
      </c>
      <c r="AH176" s="16" t="str">
        <f t="shared" si="98"/>
        <v/>
      </c>
      <c r="AI176" s="16" t="str">
        <f t="shared" si="99"/>
        <v/>
      </c>
      <c r="AJ176" s="16" t="str">
        <f t="shared" si="100"/>
        <v/>
      </c>
      <c r="AK176" s="34" t="str">
        <f t="shared" si="101"/>
        <v/>
      </c>
      <c r="AL176" s="34"/>
      <c r="AM176" s="34"/>
      <c r="AN176" s="34"/>
      <c r="AO176" s="34"/>
      <c r="AP176" s="34"/>
      <c r="AQ176" s="34"/>
      <c r="AR176" s="61"/>
      <c r="AS176" s="61"/>
      <c r="AT176" s="61"/>
      <c r="AU176" s="61"/>
      <c r="AV176" s="61"/>
      <c r="AW176" s="61"/>
      <c r="AX176" s="61"/>
      <c r="AY176" s="61"/>
      <c r="AZ176" s="61"/>
      <c r="BA176" s="61"/>
      <c r="BB176" s="61"/>
      <c r="BC176" s="61"/>
      <c r="BD176" s="61"/>
    </row>
    <row r="177" spans="1:56" x14ac:dyDescent="0.2">
      <c r="A177" s="3">
        <v>169</v>
      </c>
      <c r="B177" s="19"/>
      <c r="C177" s="16" t="str">
        <f t="shared" si="102"/>
        <v/>
      </c>
      <c r="D177" s="16" t="str">
        <f t="shared" si="103"/>
        <v/>
      </c>
      <c r="E177" s="20" t="str">
        <f t="shared" si="104"/>
        <v/>
      </c>
      <c r="F177" s="20" t="str">
        <f t="shared" si="105"/>
        <v/>
      </c>
      <c r="G177" s="16" t="str">
        <f t="shared" si="77"/>
        <v/>
      </c>
      <c r="H177" s="17"/>
      <c r="I177" s="18"/>
      <c r="J177" s="36" t="str">
        <f t="shared" si="76"/>
        <v/>
      </c>
      <c r="K177" s="21">
        <f>COUNTIF(D$9:D177,D177)</f>
        <v>94</v>
      </c>
      <c r="L177" s="21">
        <f>COUNTIF(G$9:G177,G177)</f>
        <v>94</v>
      </c>
      <c r="M177" s="16">
        <f>SUMIF(G$9:G177,G177,A$9:A177)</f>
        <v>11515</v>
      </c>
      <c r="N177" s="16" t="str">
        <f t="shared" si="78"/>
        <v/>
      </c>
      <c r="O177" s="16" t="str">
        <f t="shared" si="79"/>
        <v/>
      </c>
      <c r="P177" s="16" t="str">
        <f t="shared" si="80"/>
        <v/>
      </c>
      <c r="Q177" s="34" t="str">
        <f t="shared" si="81"/>
        <v/>
      </c>
      <c r="R177" s="16" t="str">
        <f t="shared" si="82"/>
        <v/>
      </c>
      <c r="S177" s="16" t="str">
        <f t="shared" si="83"/>
        <v/>
      </c>
      <c r="T177" s="16" t="str">
        <f t="shared" si="84"/>
        <v/>
      </c>
      <c r="U177" s="34" t="str">
        <f t="shared" si="85"/>
        <v/>
      </c>
      <c r="V177" s="16" t="str">
        <f t="shared" si="86"/>
        <v/>
      </c>
      <c r="W177" s="16" t="str">
        <f t="shared" si="87"/>
        <v/>
      </c>
      <c r="X177" s="16" t="str">
        <f t="shared" si="88"/>
        <v/>
      </c>
      <c r="Y177" s="34" t="str">
        <f t="shared" si="89"/>
        <v/>
      </c>
      <c r="Z177" s="16" t="str">
        <f t="shared" si="90"/>
        <v/>
      </c>
      <c r="AA177" s="16" t="str">
        <f t="shared" si="91"/>
        <v/>
      </c>
      <c r="AB177" s="16" t="str">
        <f t="shared" si="92"/>
        <v/>
      </c>
      <c r="AC177" s="34" t="str">
        <f t="shared" si="93"/>
        <v/>
      </c>
      <c r="AD177" s="16" t="str">
        <f t="shared" si="94"/>
        <v/>
      </c>
      <c r="AE177" s="16" t="str">
        <f t="shared" si="95"/>
        <v/>
      </c>
      <c r="AF177" s="16" t="str">
        <f t="shared" si="96"/>
        <v/>
      </c>
      <c r="AG177" s="34" t="str">
        <f t="shared" si="97"/>
        <v/>
      </c>
      <c r="AH177" s="16" t="str">
        <f t="shared" si="98"/>
        <v/>
      </c>
      <c r="AI177" s="16" t="str">
        <f t="shared" si="99"/>
        <v/>
      </c>
      <c r="AJ177" s="16" t="str">
        <f t="shared" si="100"/>
        <v/>
      </c>
      <c r="AK177" s="34" t="str">
        <f t="shared" si="101"/>
        <v/>
      </c>
      <c r="AL177" s="34"/>
      <c r="AM177" s="34"/>
      <c r="AN177" s="34"/>
      <c r="AO177" s="34"/>
      <c r="AP177" s="34"/>
      <c r="AQ177" s="34"/>
      <c r="AR177" s="61"/>
      <c r="AS177" s="61"/>
      <c r="AT177" s="61"/>
      <c r="AU177" s="61"/>
      <c r="AV177" s="61"/>
      <c r="AW177" s="61"/>
      <c r="AX177" s="61"/>
      <c r="AY177" s="61"/>
      <c r="AZ177" s="61"/>
      <c r="BA177" s="61"/>
      <c r="BB177" s="61"/>
      <c r="BC177" s="61"/>
      <c r="BD177" s="61"/>
    </row>
    <row r="178" spans="1:56" x14ac:dyDescent="0.2">
      <c r="A178" s="3">
        <v>170</v>
      </c>
      <c r="B178" s="19"/>
      <c r="C178" s="16" t="str">
        <f t="shared" si="102"/>
        <v/>
      </c>
      <c r="D178" s="16" t="str">
        <f t="shared" si="103"/>
        <v/>
      </c>
      <c r="E178" s="20" t="str">
        <f t="shared" si="104"/>
        <v/>
      </c>
      <c r="F178" s="20" t="str">
        <f t="shared" si="105"/>
        <v/>
      </c>
      <c r="G178" s="16" t="str">
        <f t="shared" si="77"/>
        <v/>
      </c>
      <c r="H178" s="17"/>
      <c r="I178" s="18"/>
      <c r="J178" s="36" t="str">
        <f t="shared" si="76"/>
        <v/>
      </c>
      <c r="K178" s="21">
        <f>COUNTIF(D$9:D178,D178)</f>
        <v>95</v>
      </c>
      <c r="L178" s="21">
        <f>COUNTIF(G$9:G178,G178)</f>
        <v>95</v>
      </c>
      <c r="M178" s="16">
        <f>SUMIF(G$9:G178,G178,A$9:A178)</f>
        <v>11685</v>
      </c>
      <c r="N178" s="16" t="str">
        <f t="shared" si="78"/>
        <v/>
      </c>
      <c r="O178" s="16" t="str">
        <f t="shared" si="79"/>
        <v/>
      </c>
      <c r="P178" s="16" t="str">
        <f t="shared" si="80"/>
        <v/>
      </c>
      <c r="Q178" s="34" t="str">
        <f t="shared" si="81"/>
        <v/>
      </c>
      <c r="R178" s="16" t="str">
        <f t="shared" si="82"/>
        <v/>
      </c>
      <c r="S178" s="16" t="str">
        <f t="shared" si="83"/>
        <v/>
      </c>
      <c r="T178" s="16" t="str">
        <f t="shared" si="84"/>
        <v/>
      </c>
      <c r="U178" s="34" t="str">
        <f t="shared" si="85"/>
        <v/>
      </c>
      <c r="V178" s="16" t="str">
        <f t="shared" si="86"/>
        <v/>
      </c>
      <c r="W178" s="16" t="str">
        <f t="shared" si="87"/>
        <v/>
      </c>
      <c r="X178" s="16" t="str">
        <f t="shared" si="88"/>
        <v/>
      </c>
      <c r="Y178" s="34" t="str">
        <f t="shared" si="89"/>
        <v/>
      </c>
      <c r="Z178" s="16" t="str">
        <f t="shared" si="90"/>
        <v/>
      </c>
      <c r="AA178" s="16" t="str">
        <f t="shared" si="91"/>
        <v/>
      </c>
      <c r="AB178" s="16" t="str">
        <f t="shared" si="92"/>
        <v/>
      </c>
      <c r="AC178" s="34" t="str">
        <f t="shared" si="93"/>
        <v/>
      </c>
      <c r="AD178" s="16" t="str">
        <f t="shared" si="94"/>
        <v/>
      </c>
      <c r="AE178" s="16" t="str">
        <f t="shared" si="95"/>
        <v/>
      </c>
      <c r="AF178" s="16" t="str">
        <f t="shared" si="96"/>
        <v/>
      </c>
      <c r="AG178" s="34" t="str">
        <f t="shared" si="97"/>
        <v/>
      </c>
      <c r="AH178" s="16" t="str">
        <f t="shared" si="98"/>
        <v/>
      </c>
      <c r="AI178" s="16" t="str">
        <f t="shared" si="99"/>
        <v/>
      </c>
      <c r="AJ178" s="16" t="str">
        <f t="shared" si="100"/>
        <v/>
      </c>
      <c r="AK178" s="34" t="str">
        <f t="shared" si="101"/>
        <v/>
      </c>
      <c r="AL178" s="34"/>
      <c r="AM178" s="34"/>
      <c r="AN178" s="34"/>
      <c r="AO178" s="34"/>
      <c r="AP178" s="34"/>
      <c r="AQ178" s="34"/>
      <c r="AR178" s="61"/>
      <c r="AS178" s="61"/>
      <c r="AT178" s="61"/>
      <c r="AU178" s="61"/>
      <c r="AV178" s="61"/>
      <c r="AW178" s="61"/>
      <c r="AX178" s="61"/>
      <c r="AY178" s="61"/>
      <c r="AZ178" s="61"/>
      <c r="BA178" s="61"/>
      <c r="BB178" s="61"/>
      <c r="BC178" s="61"/>
      <c r="BD178" s="61"/>
    </row>
    <row r="179" spans="1:56" x14ac:dyDescent="0.2">
      <c r="A179" s="3">
        <v>171</v>
      </c>
      <c r="B179" s="4"/>
      <c r="C179" s="16" t="str">
        <f t="shared" si="102"/>
        <v/>
      </c>
      <c r="D179" s="16" t="str">
        <f t="shared" si="103"/>
        <v/>
      </c>
      <c r="E179" s="20" t="str">
        <f t="shared" si="104"/>
        <v/>
      </c>
      <c r="F179" s="20" t="str">
        <f t="shared" si="105"/>
        <v/>
      </c>
      <c r="G179" s="16" t="str">
        <f t="shared" si="77"/>
        <v/>
      </c>
      <c r="H179" s="17"/>
      <c r="I179" s="18"/>
      <c r="J179" s="36" t="str">
        <f t="shared" si="76"/>
        <v/>
      </c>
      <c r="K179" s="21">
        <f>COUNTIF(D$9:D179,D179)</f>
        <v>96</v>
      </c>
      <c r="L179" s="21">
        <f>COUNTIF(G$9:G179,G179)</f>
        <v>96</v>
      </c>
      <c r="M179" s="16">
        <f>SUMIF(G$9:G179,G179,A$9:A179)</f>
        <v>11856</v>
      </c>
      <c r="N179" s="16" t="str">
        <f t="shared" si="78"/>
        <v/>
      </c>
      <c r="O179" s="16" t="str">
        <f t="shared" si="79"/>
        <v/>
      </c>
      <c r="P179" s="16" t="str">
        <f t="shared" si="80"/>
        <v/>
      </c>
      <c r="Q179" s="34" t="str">
        <f t="shared" si="81"/>
        <v/>
      </c>
      <c r="R179" s="16" t="str">
        <f t="shared" si="82"/>
        <v/>
      </c>
      <c r="S179" s="16" t="str">
        <f t="shared" si="83"/>
        <v/>
      </c>
      <c r="T179" s="16" t="str">
        <f t="shared" si="84"/>
        <v/>
      </c>
      <c r="U179" s="34" t="str">
        <f t="shared" si="85"/>
        <v/>
      </c>
      <c r="V179" s="16" t="str">
        <f t="shared" si="86"/>
        <v/>
      </c>
      <c r="W179" s="16" t="str">
        <f t="shared" si="87"/>
        <v/>
      </c>
      <c r="X179" s="16" t="str">
        <f t="shared" si="88"/>
        <v/>
      </c>
      <c r="Y179" s="34" t="str">
        <f t="shared" si="89"/>
        <v/>
      </c>
      <c r="Z179" s="16" t="str">
        <f t="shared" si="90"/>
        <v/>
      </c>
      <c r="AA179" s="16" t="str">
        <f t="shared" si="91"/>
        <v/>
      </c>
      <c r="AB179" s="16" t="str">
        <f t="shared" si="92"/>
        <v/>
      </c>
      <c r="AC179" s="34" t="str">
        <f t="shared" si="93"/>
        <v/>
      </c>
      <c r="AD179" s="16" t="str">
        <f t="shared" si="94"/>
        <v/>
      </c>
      <c r="AE179" s="16" t="str">
        <f t="shared" si="95"/>
        <v/>
      </c>
      <c r="AF179" s="16" t="str">
        <f t="shared" si="96"/>
        <v/>
      </c>
      <c r="AG179" s="34" t="str">
        <f t="shared" si="97"/>
        <v/>
      </c>
      <c r="AH179" s="16" t="str">
        <f t="shared" si="98"/>
        <v/>
      </c>
      <c r="AI179" s="16" t="str">
        <f t="shared" si="99"/>
        <v/>
      </c>
      <c r="AJ179" s="16" t="str">
        <f t="shared" si="100"/>
        <v/>
      </c>
      <c r="AK179" s="34" t="str">
        <f t="shared" si="101"/>
        <v/>
      </c>
      <c r="AL179" s="34"/>
      <c r="AM179" s="34"/>
      <c r="AN179" s="34"/>
      <c r="AO179" s="34"/>
      <c r="AP179" s="34"/>
      <c r="AQ179" s="34"/>
      <c r="AR179" s="61"/>
      <c r="AS179" s="61"/>
      <c r="AT179" s="61"/>
      <c r="AU179" s="61"/>
      <c r="AV179" s="61"/>
      <c r="AW179" s="61"/>
      <c r="AX179" s="61"/>
      <c r="AY179" s="61"/>
      <c r="AZ179" s="61"/>
      <c r="BA179" s="61"/>
      <c r="BB179" s="61"/>
      <c r="BC179" s="61"/>
      <c r="BD179" s="61"/>
    </row>
    <row r="180" spans="1:56" x14ac:dyDescent="0.2">
      <c r="A180" s="3">
        <v>172</v>
      </c>
      <c r="B180" s="4"/>
      <c r="C180" s="16" t="str">
        <f t="shared" si="102"/>
        <v/>
      </c>
      <c r="D180" s="16" t="str">
        <f t="shared" si="103"/>
        <v/>
      </c>
      <c r="E180" s="20" t="str">
        <f t="shared" si="104"/>
        <v/>
      </c>
      <c r="F180" s="20" t="str">
        <f t="shared" si="105"/>
        <v/>
      </c>
      <c r="G180" s="16" t="str">
        <f t="shared" si="77"/>
        <v/>
      </c>
      <c r="H180" s="17"/>
      <c r="I180" s="18"/>
      <c r="J180" s="36" t="str">
        <f t="shared" si="76"/>
        <v/>
      </c>
      <c r="K180" s="21">
        <f>COUNTIF(D$9:D180,D180)</f>
        <v>97</v>
      </c>
      <c r="L180" s="21">
        <f>COUNTIF(G$9:G180,G180)</f>
        <v>97</v>
      </c>
      <c r="M180" s="16">
        <f>SUMIF(G$9:G180,G180,A$9:A180)</f>
        <v>12028</v>
      </c>
      <c r="N180" s="16" t="str">
        <f t="shared" si="78"/>
        <v/>
      </c>
      <c r="O180" s="16" t="str">
        <f t="shared" si="79"/>
        <v/>
      </c>
      <c r="P180" s="16" t="str">
        <f t="shared" si="80"/>
        <v/>
      </c>
      <c r="Q180" s="34" t="str">
        <f t="shared" si="81"/>
        <v/>
      </c>
      <c r="R180" s="16" t="str">
        <f t="shared" si="82"/>
        <v/>
      </c>
      <c r="S180" s="16" t="str">
        <f t="shared" si="83"/>
        <v/>
      </c>
      <c r="T180" s="16" t="str">
        <f t="shared" si="84"/>
        <v/>
      </c>
      <c r="U180" s="34" t="str">
        <f t="shared" si="85"/>
        <v/>
      </c>
      <c r="V180" s="16" t="str">
        <f t="shared" si="86"/>
        <v/>
      </c>
      <c r="W180" s="16" t="str">
        <f t="shared" si="87"/>
        <v/>
      </c>
      <c r="X180" s="16" t="str">
        <f t="shared" si="88"/>
        <v/>
      </c>
      <c r="Y180" s="34" t="str">
        <f t="shared" si="89"/>
        <v/>
      </c>
      <c r="Z180" s="16" t="str">
        <f t="shared" si="90"/>
        <v/>
      </c>
      <c r="AA180" s="16" t="str">
        <f t="shared" si="91"/>
        <v/>
      </c>
      <c r="AB180" s="16" t="str">
        <f t="shared" si="92"/>
        <v/>
      </c>
      <c r="AC180" s="34" t="str">
        <f t="shared" si="93"/>
        <v/>
      </c>
      <c r="AD180" s="16" t="str">
        <f t="shared" si="94"/>
        <v/>
      </c>
      <c r="AE180" s="16" t="str">
        <f t="shared" si="95"/>
        <v/>
      </c>
      <c r="AF180" s="16" t="str">
        <f t="shared" si="96"/>
        <v/>
      </c>
      <c r="AG180" s="34" t="str">
        <f t="shared" si="97"/>
        <v/>
      </c>
      <c r="AH180" s="16" t="str">
        <f t="shared" si="98"/>
        <v/>
      </c>
      <c r="AI180" s="16" t="str">
        <f t="shared" si="99"/>
        <v/>
      </c>
      <c r="AJ180" s="16" t="str">
        <f t="shared" si="100"/>
        <v/>
      </c>
      <c r="AK180" s="34" t="str">
        <f t="shared" si="101"/>
        <v/>
      </c>
      <c r="AL180" s="34"/>
      <c r="AM180" s="34"/>
      <c r="AN180" s="34"/>
      <c r="AO180" s="34"/>
      <c r="AP180" s="34"/>
      <c r="AQ180" s="34"/>
      <c r="AR180" s="61"/>
      <c r="AS180" s="61"/>
      <c r="AT180" s="61"/>
      <c r="AU180" s="61"/>
      <c r="AV180" s="61"/>
      <c r="AW180" s="61"/>
      <c r="AX180" s="61"/>
      <c r="AY180" s="61"/>
      <c r="AZ180" s="61"/>
      <c r="BA180" s="61"/>
      <c r="BB180" s="61"/>
      <c r="BC180" s="61"/>
      <c r="BD180" s="61"/>
    </row>
    <row r="181" spans="1:56" x14ac:dyDescent="0.2">
      <c r="A181" s="3">
        <v>173</v>
      </c>
      <c r="B181" s="4"/>
      <c r="C181" s="16" t="str">
        <f t="shared" si="102"/>
        <v/>
      </c>
      <c r="D181" s="16" t="str">
        <f t="shared" si="103"/>
        <v/>
      </c>
      <c r="E181" s="20" t="str">
        <f t="shared" si="104"/>
        <v/>
      </c>
      <c r="F181" s="20" t="str">
        <f t="shared" si="105"/>
        <v/>
      </c>
      <c r="G181" s="16" t="str">
        <f t="shared" si="77"/>
        <v/>
      </c>
      <c r="H181" s="17"/>
      <c r="I181" s="18"/>
      <c r="J181" s="36" t="str">
        <f t="shared" si="76"/>
        <v/>
      </c>
      <c r="K181" s="21">
        <f>COUNTIF(D$9:D181,D181)</f>
        <v>98</v>
      </c>
      <c r="L181" s="21">
        <f>COUNTIF(G$9:G181,G181)</f>
        <v>98</v>
      </c>
      <c r="M181" s="16">
        <f>SUMIF(G$9:G181,G181,A$9:A181)</f>
        <v>12201</v>
      </c>
      <c r="N181" s="16" t="str">
        <f t="shared" si="78"/>
        <v/>
      </c>
      <c r="O181" s="16" t="str">
        <f t="shared" si="79"/>
        <v/>
      </c>
      <c r="P181" s="16" t="str">
        <f t="shared" si="80"/>
        <v/>
      </c>
      <c r="Q181" s="34" t="str">
        <f t="shared" si="81"/>
        <v/>
      </c>
      <c r="R181" s="16" t="str">
        <f t="shared" si="82"/>
        <v/>
      </c>
      <c r="S181" s="16" t="str">
        <f t="shared" si="83"/>
        <v/>
      </c>
      <c r="T181" s="16" t="str">
        <f t="shared" si="84"/>
        <v/>
      </c>
      <c r="U181" s="34" t="str">
        <f t="shared" si="85"/>
        <v/>
      </c>
      <c r="V181" s="16" t="str">
        <f t="shared" si="86"/>
        <v/>
      </c>
      <c r="W181" s="16" t="str">
        <f t="shared" si="87"/>
        <v/>
      </c>
      <c r="X181" s="16" t="str">
        <f t="shared" si="88"/>
        <v/>
      </c>
      <c r="Y181" s="34" t="str">
        <f t="shared" si="89"/>
        <v/>
      </c>
      <c r="Z181" s="16" t="str">
        <f t="shared" si="90"/>
        <v/>
      </c>
      <c r="AA181" s="16" t="str">
        <f t="shared" si="91"/>
        <v/>
      </c>
      <c r="AB181" s="16" t="str">
        <f t="shared" si="92"/>
        <v/>
      </c>
      <c r="AC181" s="34" t="str">
        <f t="shared" si="93"/>
        <v/>
      </c>
      <c r="AD181" s="16" t="str">
        <f t="shared" si="94"/>
        <v/>
      </c>
      <c r="AE181" s="16" t="str">
        <f t="shared" si="95"/>
        <v/>
      </c>
      <c r="AF181" s="16" t="str">
        <f t="shared" si="96"/>
        <v/>
      </c>
      <c r="AG181" s="34" t="str">
        <f t="shared" si="97"/>
        <v/>
      </c>
      <c r="AH181" s="16" t="str">
        <f t="shared" si="98"/>
        <v/>
      </c>
      <c r="AI181" s="16" t="str">
        <f t="shared" si="99"/>
        <v/>
      </c>
      <c r="AJ181" s="16" t="str">
        <f t="shared" si="100"/>
        <v/>
      </c>
      <c r="AK181" s="34" t="str">
        <f t="shared" si="101"/>
        <v/>
      </c>
      <c r="AL181" s="34"/>
      <c r="AM181" s="34"/>
      <c r="AN181" s="34"/>
      <c r="AO181" s="34"/>
      <c r="AP181" s="34"/>
      <c r="AQ181" s="34"/>
      <c r="AR181" s="61"/>
      <c r="AS181" s="61"/>
      <c r="AT181" s="61"/>
      <c r="AU181" s="61"/>
      <c r="AV181" s="61"/>
      <c r="AW181" s="61"/>
      <c r="AX181" s="61"/>
      <c r="AY181" s="61"/>
      <c r="AZ181" s="61"/>
      <c r="BA181" s="61"/>
      <c r="BB181" s="61"/>
      <c r="BC181" s="61"/>
      <c r="BD181" s="61"/>
    </row>
    <row r="182" spans="1:56" x14ac:dyDescent="0.2">
      <c r="A182" s="3">
        <v>174</v>
      </c>
      <c r="B182" s="4"/>
      <c r="C182" s="16" t="str">
        <f t="shared" si="102"/>
        <v/>
      </c>
      <c r="D182" s="16" t="str">
        <f t="shared" si="103"/>
        <v/>
      </c>
      <c r="E182" s="20" t="str">
        <f t="shared" si="104"/>
        <v/>
      </c>
      <c r="F182" s="20" t="str">
        <f t="shared" si="105"/>
        <v/>
      </c>
      <c r="G182" s="16" t="str">
        <f t="shared" si="77"/>
        <v/>
      </c>
      <c r="H182" s="17"/>
      <c r="I182" s="18"/>
      <c r="J182" s="36" t="str">
        <f t="shared" si="76"/>
        <v/>
      </c>
      <c r="K182" s="21">
        <f>COUNTIF(D$9:D182,D182)</f>
        <v>99</v>
      </c>
      <c r="L182" s="21">
        <f>COUNTIF(G$9:G182,G182)</f>
        <v>99</v>
      </c>
      <c r="M182" s="16">
        <f>SUMIF(G$9:G182,G182,A$9:A182)</f>
        <v>12375</v>
      </c>
      <c r="N182" s="16" t="str">
        <f t="shared" si="78"/>
        <v/>
      </c>
      <c r="O182" s="16" t="str">
        <f t="shared" si="79"/>
        <v/>
      </c>
      <c r="P182" s="16" t="str">
        <f t="shared" si="80"/>
        <v/>
      </c>
      <c r="Q182" s="34" t="str">
        <f t="shared" si="81"/>
        <v/>
      </c>
      <c r="R182" s="16" t="str">
        <f t="shared" si="82"/>
        <v/>
      </c>
      <c r="S182" s="16" t="str">
        <f t="shared" si="83"/>
        <v/>
      </c>
      <c r="T182" s="16" t="str">
        <f t="shared" si="84"/>
        <v/>
      </c>
      <c r="U182" s="34" t="str">
        <f t="shared" si="85"/>
        <v/>
      </c>
      <c r="V182" s="16" t="str">
        <f t="shared" si="86"/>
        <v/>
      </c>
      <c r="W182" s="16" t="str">
        <f t="shared" si="87"/>
        <v/>
      </c>
      <c r="X182" s="16" t="str">
        <f t="shared" si="88"/>
        <v/>
      </c>
      <c r="Y182" s="34" t="str">
        <f t="shared" si="89"/>
        <v/>
      </c>
      <c r="Z182" s="16" t="str">
        <f t="shared" si="90"/>
        <v/>
      </c>
      <c r="AA182" s="16" t="str">
        <f t="shared" si="91"/>
        <v/>
      </c>
      <c r="AB182" s="16" t="str">
        <f t="shared" si="92"/>
        <v/>
      </c>
      <c r="AC182" s="34" t="str">
        <f t="shared" si="93"/>
        <v/>
      </c>
      <c r="AD182" s="16" t="str">
        <f t="shared" si="94"/>
        <v/>
      </c>
      <c r="AE182" s="16" t="str">
        <f t="shared" si="95"/>
        <v/>
      </c>
      <c r="AF182" s="16" t="str">
        <f t="shared" si="96"/>
        <v/>
      </c>
      <c r="AG182" s="34" t="str">
        <f t="shared" si="97"/>
        <v/>
      </c>
      <c r="AH182" s="16" t="str">
        <f t="shared" si="98"/>
        <v/>
      </c>
      <c r="AI182" s="16" t="str">
        <f t="shared" si="99"/>
        <v/>
      </c>
      <c r="AJ182" s="16" t="str">
        <f t="shared" si="100"/>
        <v/>
      </c>
      <c r="AK182" s="34" t="str">
        <f t="shared" si="101"/>
        <v/>
      </c>
      <c r="AL182" s="34"/>
      <c r="AM182" s="34"/>
      <c r="AN182" s="34"/>
      <c r="AO182" s="34"/>
      <c r="AP182" s="34"/>
      <c r="AQ182" s="34"/>
      <c r="AR182" s="61"/>
      <c r="AS182" s="61"/>
      <c r="AT182" s="61"/>
      <c r="AU182" s="61"/>
      <c r="AV182" s="61"/>
      <c r="AW182" s="61"/>
      <c r="AX182" s="61"/>
      <c r="AY182" s="61"/>
      <c r="AZ182" s="61"/>
      <c r="BA182" s="61"/>
      <c r="BB182" s="61"/>
      <c r="BC182" s="61"/>
      <c r="BD182" s="61"/>
    </row>
    <row r="183" spans="1:56" x14ac:dyDescent="0.2">
      <c r="A183" s="3">
        <v>175</v>
      </c>
      <c r="B183" s="4"/>
      <c r="C183" s="16" t="str">
        <f t="shared" si="102"/>
        <v/>
      </c>
      <c r="D183" s="16" t="str">
        <f t="shared" si="103"/>
        <v/>
      </c>
      <c r="E183" s="20" t="str">
        <f t="shared" si="104"/>
        <v/>
      </c>
      <c r="F183" s="20" t="str">
        <f t="shared" si="105"/>
        <v/>
      </c>
      <c r="G183" s="16" t="str">
        <f t="shared" si="77"/>
        <v/>
      </c>
      <c r="H183" s="17"/>
      <c r="I183" s="18"/>
      <c r="J183" s="36" t="str">
        <f t="shared" si="76"/>
        <v/>
      </c>
      <c r="K183" s="21">
        <f>COUNTIF(D$9:D183,D183)</f>
        <v>100</v>
      </c>
      <c r="L183" s="21">
        <f>COUNTIF(G$9:G183,G183)</f>
        <v>100</v>
      </c>
      <c r="M183" s="16">
        <f>SUMIF(G$9:G183,G183,A$9:A183)</f>
        <v>12550</v>
      </c>
      <c r="N183" s="16" t="str">
        <f t="shared" si="78"/>
        <v/>
      </c>
      <c r="O183" s="16" t="str">
        <f t="shared" si="79"/>
        <v/>
      </c>
      <c r="P183" s="16" t="str">
        <f t="shared" si="80"/>
        <v/>
      </c>
      <c r="Q183" s="34" t="str">
        <f t="shared" si="81"/>
        <v/>
      </c>
      <c r="R183" s="16" t="str">
        <f t="shared" si="82"/>
        <v/>
      </c>
      <c r="S183" s="16" t="str">
        <f t="shared" si="83"/>
        <v/>
      </c>
      <c r="T183" s="16" t="str">
        <f t="shared" si="84"/>
        <v/>
      </c>
      <c r="U183" s="34" t="str">
        <f t="shared" si="85"/>
        <v/>
      </c>
      <c r="V183" s="16" t="str">
        <f t="shared" si="86"/>
        <v/>
      </c>
      <c r="W183" s="16" t="str">
        <f t="shared" si="87"/>
        <v/>
      </c>
      <c r="X183" s="16" t="str">
        <f t="shared" si="88"/>
        <v/>
      </c>
      <c r="Y183" s="34" t="str">
        <f t="shared" si="89"/>
        <v/>
      </c>
      <c r="Z183" s="16" t="str">
        <f t="shared" si="90"/>
        <v/>
      </c>
      <c r="AA183" s="16" t="str">
        <f t="shared" si="91"/>
        <v/>
      </c>
      <c r="AB183" s="16" t="str">
        <f t="shared" si="92"/>
        <v/>
      </c>
      <c r="AC183" s="34" t="str">
        <f t="shared" si="93"/>
        <v/>
      </c>
      <c r="AD183" s="16" t="str">
        <f t="shared" si="94"/>
        <v/>
      </c>
      <c r="AE183" s="16" t="str">
        <f t="shared" si="95"/>
        <v/>
      </c>
      <c r="AF183" s="16" t="str">
        <f t="shared" si="96"/>
        <v/>
      </c>
      <c r="AG183" s="34" t="str">
        <f t="shared" si="97"/>
        <v/>
      </c>
      <c r="AH183" s="16" t="str">
        <f t="shared" si="98"/>
        <v/>
      </c>
      <c r="AI183" s="16" t="str">
        <f t="shared" si="99"/>
        <v/>
      </c>
      <c r="AJ183" s="16" t="str">
        <f t="shared" si="100"/>
        <v/>
      </c>
      <c r="AK183" s="34" t="str">
        <f t="shared" si="101"/>
        <v/>
      </c>
      <c r="AL183" s="34"/>
      <c r="AM183" s="34"/>
      <c r="AN183" s="34"/>
      <c r="AO183" s="34"/>
      <c r="AP183" s="34"/>
      <c r="AQ183" s="34"/>
      <c r="AR183" s="61"/>
      <c r="AS183" s="61"/>
      <c r="AT183" s="61"/>
      <c r="AU183" s="61"/>
      <c r="AV183" s="61"/>
      <c r="AW183" s="61"/>
      <c r="AX183" s="61"/>
      <c r="AY183" s="61"/>
      <c r="AZ183" s="61"/>
      <c r="BA183" s="61"/>
      <c r="BB183" s="61"/>
      <c r="BC183" s="61"/>
      <c r="BD183" s="61"/>
    </row>
    <row r="184" spans="1:56" x14ac:dyDescent="0.2">
      <c r="A184" s="3">
        <v>176</v>
      </c>
      <c r="B184" s="4"/>
      <c r="C184" s="16" t="str">
        <f t="shared" si="102"/>
        <v/>
      </c>
      <c r="D184" s="16" t="str">
        <f t="shared" si="103"/>
        <v/>
      </c>
      <c r="E184" s="20" t="str">
        <f t="shared" si="104"/>
        <v/>
      </c>
      <c r="F184" s="20" t="str">
        <f t="shared" si="105"/>
        <v/>
      </c>
      <c r="G184" s="16" t="str">
        <f t="shared" si="77"/>
        <v/>
      </c>
      <c r="H184" s="17"/>
      <c r="I184" s="18"/>
      <c r="J184" s="36" t="str">
        <f t="shared" si="76"/>
        <v/>
      </c>
      <c r="K184" s="21">
        <f>COUNTIF(D$9:D184,D184)</f>
        <v>101</v>
      </c>
      <c r="L184" s="21">
        <f>COUNTIF(G$9:G184,G184)</f>
        <v>101</v>
      </c>
      <c r="M184" s="16">
        <f>SUMIF(G$9:G184,G184,A$9:A184)</f>
        <v>12726</v>
      </c>
      <c r="N184" s="16" t="str">
        <f t="shared" si="78"/>
        <v/>
      </c>
      <c r="O184" s="16" t="str">
        <f t="shared" si="79"/>
        <v/>
      </c>
      <c r="P184" s="16" t="str">
        <f t="shared" si="80"/>
        <v/>
      </c>
      <c r="Q184" s="34" t="str">
        <f t="shared" si="81"/>
        <v/>
      </c>
      <c r="R184" s="16" t="str">
        <f t="shared" si="82"/>
        <v/>
      </c>
      <c r="S184" s="16" t="str">
        <f t="shared" si="83"/>
        <v/>
      </c>
      <c r="T184" s="16" t="str">
        <f t="shared" si="84"/>
        <v/>
      </c>
      <c r="U184" s="34" t="str">
        <f t="shared" si="85"/>
        <v/>
      </c>
      <c r="V184" s="16" t="str">
        <f t="shared" si="86"/>
        <v/>
      </c>
      <c r="W184" s="16" t="str">
        <f t="shared" si="87"/>
        <v/>
      </c>
      <c r="X184" s="16" t="str">
        <f t="shared" si="88"/>
        <v/>
      </c>
      <c r="Y184" s="34" t="str">
        <f t="shared" si="89"/>
        <v/>
      </c>
      <c r="Z184" s="16" t="str">
        <f t="shared" si="90"/>
        <v/>
      </c>
      <c r="AA184" s="16" t="str">
        <f t="shared" si="91"/>
        <v/>
      </c>
      <c r="AB184" s="16" t="str">
        <f t="shared" si="92"/>
        <v/>
      </c>
      <c r="AC184" s="34" t="str">
        <f t="shared" si="93"/>
        <v/>
      </c>
      <c r="AD184" s="16" t="str">
        <f t="shared" si="94"/>
        <v/>
      </c>
      <c r="AE184" s="16" t="str">
        <f t="shared" si="95"/>
        <v/>
      </c>
      <c r="AF184" s="16" t="str">
        <f t="shared" si="96"/>
        <v/>
      </c>
      <c r="AG184" s="34" t="str">
        <f t="shared" si="97"/>
        <v/>
      </c>
      <c r="AH184" s="16" t="str">
        <f t="shared" si="98"/>
        <v/>
      </c>
      <c r="AI184" s="16" t="str">
        <f t="shared" si="99"/>
        <v/>
      </c>
      <c r="AJ184" s="16" t="str">
        <f t="shared" si="100"/>
        <v/>
      </c>
      <c r="AK184" s="34" t="str">
        <f t="shared" si="101"/>
        <v/>
      </c>
      <c r="AL184" s="34"/>
      <c r="AM184" s="34"/>
      <c r="AN184" s="34"/>
      <c r="AO184" s="34"/>
      <c r="AP184" s="34"/>
      <c r="AQ184" s="34"/>
      <c r="AR184" s="61"/>
      <c r="AS184" s="61"/>
      <c r="AT184" s="61"/>
      <c r="AU184" s="61"/>
      <c r="AV184" s="61"/>
      <c r="AW184" s="61"/>
      <c r="AX184" s="61"/>
      <c r="AY184" s="61"/>
      <c r="AZ184" s="61"/>
      <c r="BA184" s="61"/>
      <c r="BB184" s="61"/>
      <c r="BC184" s="61"/>
      <c r="BD184" s="61"/>
    </row>
    <row r="185" spans="1:56" x14ac:dyDescent="0.2">
      <c r="A185" s="3">
        <v>177</v>
      </c>
      <c r="B185" s="4"/>
      <c r="C185" s="16" t="str">
        <f t="shared" si="102"/>
        <v/>
      </c>
      <c r="D185" s="16" t="str">
        <f t="shared" si="103"/>
        <v/>
      </c>
      <c r="E185" s="20" t="str">
        <f t="shared" si="104"/>
        <v/>
      </c>
      <c r="F185" s="20" t="str">
        <f t="shared" si="105"/>
        <v/>
      </c>
      <c r="G185" s="16" t="str">
        <f t="shared" si="77"/>
        <v/>
      </c>
      <c r="H185" s="17"/>
      <c r="I185" s="18"/>
      <c r="J185" s="36" t="str">
        <f t="shared" si="76"/>
        <v/>
      </c>
      <c r="K185" s="21">
        <f>COUNTIF(D$9:D185,D185)</f>
        <v>102</v>
      </c>
      <c r="L185" s="21">
        <f>COUNTIF(G$9:G185,G185)</f>
        <v>102</v>
      </c>
      <c r="M185" s="16">
        <f>SUMIF(G$9:G185,G185,A$9:A185)</f>
        <v>12903</v>
      </c>
      <c r="N185" s="16" t="str">
        <f t="shared" si="78"/>
        <v/>
      </c>
      <c r="O185" s="16" t="str">
        <f t="shared" si="79"/>
        <v/>
      </c>
      <c r="P185" s="16" t="str">
        <f t="shared" si="80"/>
        <v/>
      </c>
      <c r="Q185" s="34" t="str">
        <f t="shared" si="81"/>
        <v/>
      </c>
      <c r="R185" s="16" t="str">
        <f t="shared" si="82"/>
        <v/>
      </c>
      <c r="S185" s="16" t="str">
        <f t="shared" si="83"/>
        <v/>
      </c>
      <c r="T185" s="16" t="str">
        <f t="shared" si="84"/>
        <v/>
      </c>
      <c r="U185" s="34" t="str">
        <f t="shared" si="85"/>
        <v/>
      </c>
      <c r="V185" s="16" t="str">
        <f t="shared" si="86"/>
        <v/>
      </c>
      <c r="W185" s="16" t="str">
        <f t="shared" si="87"/>
        <v/>
      </c>
      <c r="X185" s="16" t="str">
        <f t="shared" si="88"/>
        <v/>
      </c>
      <c r="Y185" s="34" t="str">
        <f t="shared" si="89"/>
        <v/>
      </c>
      <c r="Z185" s="16" t="str">
        <f t="shared" si="90"/>
        <v/>
      </c>
      <c r="AA185" s="16" t="str">
        <f t="shared" si="91"/>
        <v/>
      </c>
      <c r="AB185" s="16" t="str">
        <f t="shared" si="92"/>
        <v/>
      </c>
      <c r="AC185" s="34" t="str">
        <f t="shared" si="93"/>
        <v/>
      </c>
      <c r="AD185" s="16" t="str">
        <f t="shared" si="94"/>
        <v/>
      </c>
      <c r="AE185" s="16" t="str">
        <f t="shared" si="95"/>
        <v/>
      </c>
      <c r="AF185" s="16" t="str">
        <f t="shared" si="96"/>
        <v/>
      </c>
      <c r="AG185" s="34" t="str">
        <f t="shared" si="97"/>
        <v/>
      </c>
      <c r="AH185" s="16" t="str">
        <f t="shared" si="98"/>
        <v/>
      </c>
      <c r="AI185" s="16" t="str">
        <f t="shared" si="99"/>
        <v/>
      </c>
      <c r="AJ185" s="16" t="str">
        <f t="shared" si="100"/>
        <v/>
      </c>
      <c r="AK185" s="34" t="str">
        <f t="shared" si="101"/>
        <v/>
      </c>
      <c r="AL185" s="34"/>
      <c r="AM185" s="34"/>
      <c r="AN185" s="34"/>
      <c r="AO185" s="34"/>
      <c r="AP185" s="34"/>
      <c r="AQ185" s="34"/>
      <c r="AR185" s="61"/>
      <c r="AS185" s="61"/>
      <c r="AT185" s="61"/>
      <c r="AU185" s="61"/>
      <c r="AV185" s="61"/>
      <c r="AW185" s="61"/>
      <c r="AX185" s="61"/>
      <c r="AY185" s="61"/>
      <c r="AZ185" s="61"/>
      <c r="BA185" s="61"/>
      <c r="BB185" s="61"/>
      <c r="BC185" s="61"/>
      <c r="BD185" s="61"/>
    </row>
    <row r="186" spans="1:56" x14ac:dyDescent="0.2">
      <c r="A186" s="3">
        <v>178</v>
      </c>
      <c r="B186" s="4"/>
      <c r="C186" s="16" t="str">
        <f t="shared" si="102"/>
        <v/>
      </c>
      <c r="D186" s="16" t="str">
        <f t="shared" si="103"/>
        <v/>
      </c>
      <c r="E186" s="20" t="str">
        <f t="shared" si="104"/>
        <v/>
      </c>
      <c r="F186" s="20" t="str">
        <f t="shared" si="105"/>
        <v/>
      </c>
      <c r="G186" s="16" t="str">
        <f t="shared" si="77"/>
        <v/>
      </c>
      <c r="H186" s="17"/>
      <c r="I186" s="18"/>
      <c r="J186" s="36" t="str">
        <f t="shared" si="76"/>
        <v/>
      </c>
      <c r="K186" s="21">
        <f>COUNTIF(D$9:D186,D186)</f>
        <v>103</v>
      </c>
      <c r="L186" s="21">
        <f>COUNTIF(G$9:G186,G186)</f>
        <v>103</v>
      </c>
      <c r="M186" s="16">
        <f>SUMIF(G$9:G186,G186,A$9:A186)</f>
        <v>13081</v>
      </c>
      <c r="N186" s="16" t="str">
        <f t="shared" si="78"/>
        <v/>
      </c>
      <c r="O186" s="16" t="str">
        <f t="shared" si="79"/>
        <v/>
      </c>
      <c r="P186" s="16" t="str">
        <f t="shared" si="80"/>
        <v/>
      </c>
      <c r="Q186" s="34" t="str">
        <f t="shared" si="81"/>
        <v/>
      </c>
      <c r="R186" s="16" t="str">
        <f t="shared" si="82"/>
        <v/>
      </c>
      <c r="S186" s="16" t="str">
        <f t="shared" si="83"/>
        <v/>
      </c>
      <c r="T186" s="16" t="str">
        <f t="shared" si="84"/>
        <v/>
      </c>
      <c r="U186" s="34" t="str">
        <f t="shared" si="85"/>
        <v/>
      </c>
      <c r="V186" s="16" t="str">
        <f t="shared" si="86"/>
        <v/>
      </c>
      <c r="W186" s="16" t="str">
        <f t="shared" si="87"/>
        <v/>
      </c>
      <c r="X186" s="16" t="str">
        <f t="shared" si="88"/>
        <v/>
      </c>
      <c r="Y186" s="34" t="str">
        <f t="shared" si="89"/>
        <v/>
      </c>
      <c r="Z186" s="16" t="str">
        <f t="shared" si="90"/>
        <v/>
      </c>
      <c r="AA186" s="16" t="str">
        <f t="shared" si="91"/>
        <v/>
      </c>
      <c r="AB186" s="16" t="str">
        <f t="shared" si="92"/>
        <v/>
      </c>
      <c r="AC186" s="34" t="str">
        <f t="shared" si="93"/>
        <v/>
      </c>
      <c r="AD186" s="16" t="str">
        <f t="shared" si="94"/>
        <v/>
      </c>
      <c r="AE186" s="16" t="str">
        <f t="shared" si="95"/>
        <v/>
      </c>
      <c r="AF186" s="16" t="str">
        <f t="shared" si="96"/>
        <v/>
      </c>
      <c r="AG186" s="34" t="str">
        <f t="shared" si="97"/>
        <v/>
      </c>
      <c r="AH186" s="16" t="str">
        <f t="shared" si="98"/>
        <v/>
      </c>
      <c r="AI186" s="16" t="str">
        <f t="shared" si="99"/>
        <v/>
      </c>
      <c r="AJ186" s="16" t="str">
        <f t="shared" si="100"/>
        <v/>
      </c>
      <c r="AK186" s="34" t="str">
        <f t="shared" si="101"/>
        <v/>
      </c>
      <c r="AL186" s="34"/>
      <c r="AM186" s="34"/>
      <c r="AN186" s="34"/>
      <c r="AO186" s="34"/>
      <c r="AP186" s="34"/>
      <c r="AQ186" s="34"/>
      <c r="AR186" s="61"/>
      <c r="AS186" s="61"/>
      <c r="AT186" s="61"/>
      <c r="AU186" s="61"/>
      <c r="AV186" s="61"/>
      <c r="AW186" s="61"/>
      <c r="AX186" s="61"/>
      <c r="AY186" s="61"/>
      <c r="AZ186" s="61"/>
      <c r="BA186" s="61"/>
      <c r="BB186" s="61"/>
      <c r="BC186" s="61"/>
      <c r="BD186" s="61"/>
    </row>
    <row r="187" spans="1:56" x14ac:dyDescent="0.2">
      <c r="A187" s="3">
        <v>179</v>
      </c>
      <c r="B187" s="4"/>
      <c r="C187" s="16" t="str">
        <f t="shared" si="102"/>
        <v/>
      </c>
      <c r="D187" s="16" t="str">
        <f t="shared" si="103"/>
        <v/>
      </c>
      <c r="E187" s="20" t="str">
        <f t="shared" si="104"/>
        <v/>
      </c>
      <c r="F187" s="20" t="str">
        <f t="shared" si="105"/>
        <v/>
      </c>
      <c r="G187" s="16" t="str">
        <f t="shared" si="77"/>
        <v/>
      </c>
      <c r="H187" s="17"/>
      <c r="I187" s="18"/>
      <c r="J187" s="36" t="str">
        <f t="shared" si="76"/>
        <v/>
      </c>
      <c r="K187" s="21">
        <f>COUNTIF(D$9:D187,D187)</f>
        <v>104</v>
      </c>
      <c r="L187" s="21">
        <f>COUNTIF(G$9:G187,G187)</f>
        <v>104</v>
      </c>
      <c r="M187" s="16">
        <f>SUMIF(G$9:G187,G187,A$9:A187)</f>
        <v>13260</v>
      </c>
      <c r="N187" s="16" t="str">
        <f t="shared" si="78"/>
        <v/>
      </c>
      <c r="O187" s="16" t="str">
        <f t="shared" si="79"/>
        <v/>
      </c>
      <c r="P187" s="16" t="str">
        <f t="shared" si="80"/>
        <v/>
      </c>
      <c r="Q187" s="34" t="str">
        <f t="shared" si="81"/>
        <v/>
      </c>
      <c r="R187" s="16" t="str">
        <f t="shared" si="82"/>
        <v/>
      </c>
      <c r="S187" s="16" t="str">
        <f t="shared" si="83"/>
        <v/>
      </c>
      <c r="T187" s="16" t="str">
        <f t="shared" si="84"/>
        <v/>
      </c>
      <c r="U187" s="34" t="str">
        <f t="shared" si="85"/>
        <v/>
      </c>
      <c r="V187" s="16" t="str">
        <f t="shared" si="86"/>
        <v/>
      </c>
      <c r="W187" s="16" t="str">
        <f t="shared" si="87"/>
        <v/>
      </c>
      <c r="X187" s="16" t="str">
        <f t="shared" si="88"/>
        <v/>
      </c>
      <c r="Y187" s="34" t="str">
        <f t="shared" si="89"/>
        <v/>
      </c>
      <c r="Z187" s="16" t="str">
        <f t="shared" si="90"/>
        <v/>
      </c>
      <c r="AA187" s="16" t="str">
        <f t="shared" si="91"/>
        <v/>
      </c>
      <c r="AB187" s="16" t="str">
        <f t="shared" si="92"/>
        <v/>
      </c>
      <c r="AC187" s="34" t="str">
        <f t="shared" si="93"/>
        <v/>
      </c>
      <c r="AD187" s="16" t="str">
        <f t="shared" si="94"/>
        <v/>
      </c>
      <c r="AE187" s="16" t="str">
        <f t="shared" si="95"/>
        <v/>
      </c>
      <c r="AF187" s="16" t="str">
        <f t="shared" si="96"/>
        <v/>
      </c>
      <c r="AG187" s="34" t="str">
        <f t="shared" si="97"/>
        <v/>
      </c>
      <c r="AH187" s="16" t="str">
        <f t="shared" si="98"/>
        <v/>
      </c>
      <c r="AI187" s="16" t="str">
        <f t="shared" si="99"/>
        <v/>
      </c>
      <c r="AJ187" s="16" t="str">
        <f t="shared" si="100"/>
        <v/>
      </c>
      <c r="AK187" s="34" t="str">
        <f t="shared" si="101"/>
        <v/>
      </c>
      <c r="AL187" s="34"/>
      <c r="AM187" s="34"/>
      <c r="AN187" s="34"/>
      <c r="AO187" s="34"/>
      <c r="AP187" s="34"/>
      <c r="AQ187" s="34"/>
      <c r="AR187" s="61"/>
      <c r="AS187" s="61"/>
      <c r="AT187" s="61"/>
      <c r="AU187" s="61"/>
      <c r="AV187" s="61"/>
      <c r="AW187" s="61"/>
      <c r="AX187" s="61"/>
      <c r="AY187" s="61"/>
      <c r="AZ187" s="61"/>
      <c r="BA187" s="61"/>
      <c r="BB187" s="61"/>
      <c r="BC187" s="61"/>
      <c r="BD187" s="61"/>
    </row>
    <row r="188" spans="1:56" x14ac:dyDescent="0.2">
      <c r="A188" s="3">
        <v>180</v>
      </c>
      <c r="B188" s="4"/>
      <c r="C188" s="16" t="str">
        <f t="shared" si="102"/>
        <v/>
      </c>
      <c r="D188" s="16" t="str">
        <f t="shared" si="103"/>
        <v/>
      </c>
      <c r="E188" s="20" t="str">
        <f t="shared" si="104"/>
        <v/>
      </c>
      <c r="F188" s="20" t="str">
        <f t="shared" si="105"/>
        <v/>
      </c>
      <c r="G188" s="16" t="str">
        <f t="shared" si="77"/>
        <v/>
      </c>
      <c r="H188" s="17"/>
      <c r="I188" s="18"/>
      <c r="J188" s="36" t="str">
        <f t="shared" si="76"/>
        <v/>
      </c>
      <c r="K188" s="21">
        <f>COUNTIF(D$9:D188,D188)</f>
        <v>105</v>
      </c>
      <c r="L188" s="21">
        <f>COUNTIF(G$9:G188,G188)</f>
        <v>105</v>
      </c>
      <c r="M188" s="16">
        <f>SUMIF(G$9:G188,G188,A$9:A188)</f>
        <v>13440</v>
      </c>
      <c r="N188" s="16" t="str">
        <f t="shared" si="78"/>
        <v/>
      </c>
      <c r="O188" s="16" t="str">
        <f t="shared" si="79"/>
        <v/>
      </c>
      <c r="P188" s="16" t="str">
        <f t="shared" si="80"/>
        <v/>
      </c>
      <c r="Q188" s="34" t="str">
        <f t="shared" si="81"/>
        <v/>
      </c>
      <c r="R188" s="16" t="str">
        <f t="shared" si="82"/>
        <v/>
      </c>
      <c r="S188" s="16" t="str">
        <f t="shared" si="83"/>
        <v/>
      </c>
      <c r="T188" s="16" t="str">
        <f t="shared" si="84"/>
        <v/>
      </c>
      <c r="U188" s="34" t="str">
        <f t="shared" si="85"/>
        <v/>
      </c>
      <c r="V188" s="16" t="str">
        <f t="shared" si="86"/>
        <v/>
      </c>
      <c r="W188" s="16" t="str">
        <f t="shared" si="87"/>
        <v/>
      </c>
      <c r="X188" s="16" t="str">
        <f t="shared" si="88"/>
        <v/>
      </c>
      <c r="Y188" s="34" t="str">
        <f t="shared" si="89"/>
        <v/>
      </c>
      <c r="Z188" s="16" t="str">
        <f t="shared" si="90"/>
        <v/>
      </c>
      <c r="AA188" s="16" t="str">
        <f t="shared" si="91"/>
        <v/>
      </c>
      <c r="AB188" s="16" t="str">
        <f t="shared" si="92"/>
        <v/>
      </c>
      <c r="AC188" s="34" t="str">
        <f t="shared" si="93"/>
        <v/>
      </c>
      <c r="AD188" s="16" t="str">
        <f t="shared" si="94"/>
        <v/>
      </c>
      <c r="AE188" s="16" t="str">
        <f t="shared" si="95"/>
        <v/>
      </c>
      <c r="AF188" s="16" t="str">
        <f t="shared" si="96"/>
        <v/>
      </c>
      <c r="AG188" s="34" t="str">
        <f t="shared" si="97"/>
        <v/>
      </c>
      <c r="AH188" s="16" t="str">
        <f t="shared" si="98"/>
        <v/>
      </c>
      <c r="AI188" s="16" t="str">
        <f t="shared" si="99"/>
        <v/>
      </c>
      <c r="AJ188" s="16" t="str">
        <f t="shared" si="100"/>
        <v/>
      </c>
      <c r="AK188" s="34" t="str">
        <f t="shared" si="101"/>
        <v/>
      </c>
      <c r="AL188" s="34"/>
      <c r="AM188" s="34"/>
      <c r="AN188" s="34"/>
      <c r="AO188" s="34"/>
      <c r="AP188" s="34"/>
      <c r="AQ188" s="34"/>
      <c r="AR188" s="61"/>
      <c r="AS188" s="61"/>
      <c r="AT188" s="61"/>
      <c r="AU188" s="61"/>
      <c r="AV188" s="61"/>
      <c r="AW188" s="61"/>
      <c r="AX188" s="61"/>
      <c r="AY188" s="61"/>
      <c r="AZ188" s="61"/>
      <c r="BA188" s="61"/>
      <c r="BB188" s="61"/>
      <c r="BC188" s="61"/>
      <c r="BD188" s="61"/>
    </row>
    <row r="189" spans="1:56" x14ac:dyDescent="0.2">
      <c r="A189" s="3">
        <v>181</v>
      </c>
      <c r="B189" s="4"/>
      <c r="C189" s="16" t="str">
        <f t="shared" si="102"/>
        <v/>
      </c>
      <c r="D189" s="16" t="str">
        <f t="shared" si="103"/>
        <v/>
      </c>
      <c r="E189" s="20" t="str">
        <f t="shared" si="104"/>
        <v/>
      </c>
      <c r="F189" s="20" t="str">
        <f t="shared" si="105"/>
        <v/>
      </c>
      <c r="G189" s="16" t="str">
        <f t="shared" si="77"/>
        <v/>
      </c>
      <c r="H189" s="17"/>
      <c r="I189" s="18"/>
      <c r="J189" s="36" t="str">
        <f t="shared" si="76"/>
        <v/>
      </c>
      <c r="K189" s="21">
        <f>COUNTIF(D$9:D189,D189)</f>
        <v>106</v>
      </c>
      <c r="L189" s="21">
        <f>COUNTIF(G$9:G189,G189)</f>
        <v>106</v>
      </c>
      <c r="M189" s="16">
        <f>SUMIF(G$9:G189,G189,A$9:A189)</f>
        <v>13621</v>
      </c>
      <c r="N189" s="16" t="str">
        <f t="shared" si="78"/>
        <v/>
      </c>
      <c r="O189" s="16" t="str">
        <f t="shared" si="79"/>
        <v/>
      </c>
      <c r="P189" s="16" t="str">
        <f t="shared" si="80"/>
        <v/>
      </c>
      <c r="Q189" s="34" t="str">
        <f t="shared" si="81"/>
        <v/>
      </c>
      <c r="R189" s="16" t="str">
        <f t="shared" si="82"/>
        <v/>
      </c>
      <c r="S189" s="16" t="str">
        <f t="shared" si="83"/>
        <v/>
      </c>
      <c r="T189" s="16" t="str">
        <f t="shared" si="84"/>
        <v/>
      </c>
      <c r="U189" s="34" t="str">
        <f t="shared" si="85"/>
        <v/>
      </c>
      <c r="V189" s="16" t="str">
        <f t="shared" si="86"/>
        <v/>
      </c>
      <c r="W189" s="16" t="str">
        <f t="shared" si="87"/>
        <v/>
      </c>
      <c r="X189" s="16" t="str">
        <f t="shared" si="88"/>
        <v/>
      </c>
      <c r="Y189" s="34" t="str">
        <f t="shared" si="89"/>
        <v/>
      </c>
      <c r="Z189" s="16" t="str">
        <f t="shared" si="90"/>
        <v/>
      </c>
      <c r="AA189" s="16" t="str">
        <f t="shared" si="91"/>
        <v/>
      </c>
      <c r="AB189" s="16" t="str">
        <f t="shared" si="92"/>
        <v/>
      </c>
      <c r="AC189" s="34" t="str">
        <f t="shared" si="93"/>
        <v/>
      </c>
      <c r="AD189" s="16" t="str">
        <f t="shared" si="94"/>
        <v/>
      </c>
      <c r="AE189" s="16" t="str">
        <f t="shared" si="95"/>
        <v/>
      </c>
      <c r="AF189" s="16" t="str">
        <f t="shared" si="96"/>
        <v/>
      </c>
      <c r="AG189" s="34" t="str">
        <f t="shared" si="97"/>
        <v/>
      </c>
      <c r="AH189" s="16" t="str">
        <f t="shared" si="98"/>
        <v/>
      </c>
      <c r="AI189" s="16" t="str">
        <f t="shared" si="99"/>
        <v/>
      </c>
      <c r="AJ189" s="16" t="str">
        <f t="shared" si="100"/>
        <v/>
      </c>
      <c r="AK189" s="34" t="str">
        <f t="shared" si="101"/>
        <v/>
      </c>
      <c r="AL189" s="34"/>
      <c r="AM189" s="34"/>
      <c r="AN189" s="34"/>
      <c r="AO189" s="34"/>
      <c r="AP189" s="34"/>
      <c r="AQ189" s="34"/>
      <c r="AR189" s="61"/>
      <c r="AS189" s="61"/>
      <c r="AT189" s="61"/>
      <c r="AU189" s="61"/>
      <c r="AV189" s="61"/>
      <c r="AW189" s="61"/>
      <c r="AX189" s="61"/>
      <c r="AY189" s="61"/>
      <c r="AZ189" s="61"/>
      <c r="BA189" s="61"/>
      <c r="BB189" s="61"/>
      <c r="BC189" s="61"/>
      <c r="BD189" s="61"/>
    </row>
    <row r="190" spans="1:56" x14ac:dyDescent="0.2">
      <c r="A190" s="3">
        <v>182</v>
      </c>
      <c r="B190" s="4"/>
      <c r="C190" s="16" t="str">
        <f t="shared" si="102"/>
        <v/>
      </c>
      <c r="D190" s="16" t="str">
        <f t="shared" si="103"/>
        <v/>
      </c>
      <c r="E190" s="20" t="str">
        <f t="shared" si="104"/>
        <v/>
      </c>
      <c r="F190" s="20" t="str">
        <f t="shared" si="105"/>
        <v/>
      </c>
      <c r="G190" s="16" t="str">
        <f t="shared" si="77"/>
        <v/>
      </c>
      <c r="H190" s="17"/>
      <c r="I190" s="18"/>
      <c r="J190" s="36" t="str">
        <f t="shared" si="76"/>
        <v/>
      </c>
      <c r="K190" s="21">
        <f>COUNTIF(D$9:D190,D190)</f>
        <v>107</v>
      </c>
      <c r="L190" s="21">
        <f>COUNTIF(G$9:G190,G190)</f>
        <v>107</v>
      </c>
      <c r="M190" s="16">
        <f>SUMIF(G$9:G190,G190,A$9:A190)</f>
        <v>13803</v>
      </c>
      <c r="N190" s="16" t="str">
        <f t="shared" si="78"/>
        <v/>
      </c>
      <c r="O190" s="16" t="str">
        <f t="shared" si="79"/>
        <v/>
      </c>
      <c r="P190" s="16" t="str">
        <f t="shared" si="80"/>
        <v/>
      </c>
      <c r="Q190" s="34" t="str">
        <f t="shared" si="81"/>
        <v/>
      </c>
      <c r="R190" s="16" t="str">
        <f t="shared" si="82"/>
        <v/>
      </c>
      <c r="S190" s="16" t="str">
        <f t="shared" si="83"/>
        <v/>
      </c>
      <c r="T190" s="16" t="str">
        <f t="shared" si="84"/>
        <v/>
      </c>
      <c r="U190" s="34" t="str">
        <f t="shared" si="85"/>
        <v/>
      </c>
      <c r="V190" s="16" t="str">
        <f t="shared" si="86"/>
        <v/>
      </c>
      <c r="W190" s="16" t="str">
        <f t="shared" si="87"/>
        <v/>
      </c>
      <c r="X190" s="16" t="str">
        <f t="shared" si="88"/>
        <v/>
      </c>
      <c r="Y190" s="34" t="str">
        <f t="shared" si="89"/>
        <v/>
      </c>
      <c r="Z190" s="16" t="str">
        <f t="shared" si="90"/>
        <v/>
      </c>
      <c r="AA190" s="16" t="str">
        <f t="shared" si="91"/>
        <v/>
      </c>
      <c r="AB190" s="16" t="str">
        <f t="shared" si="92"/>
        <v/>
      </c>
      <c r="AC190" s="34" t="str">
        <f t="shared" si="93"/>
        <v/>
      </c>
      <c r="AD190" s="16" t="str">
        <f t="shared" si="94"/>
        <v/>
      </c>
      <c r="AE190" s="16" t="str">
        <f t="shared" si="95"/>
        <v/>
      </c>
      <c r="AF190" s="16" t="str">
        <f t="shared" si="96"/>
        <v/>
      </c>
      <c r="AG190" s="34" t="str">
        <f t="shared" si="97"/>
        <v/>
      </c>
      <c r="AH190" s="16" t="str">
        <f t="shared" si="98"/>
        <v/>
      </c>
      <c r="AI190" s="16" t="str">
        <f t="shared" si="99"/>
        <v/>
      </c>
      <c r="AJ190" s="16" t="str">
        <f t="shared" si="100"/>
        <v/>
      </c>
      <c r="AK190" s="34" t="str">
        <f t="shared" si="101"/>
        <v/>
      </c>
      <c r="AL190" s="34"/>
      <c r="AM190" s="34"/>
      <c r="AN190" s="34"/>
      <c r="AO190" s="34"/>
      <c r="AP190" s="34"/>
      <c r="AQ190" s="34"/>
      <c r="AR190" s="61"/>
      <c r="AS190" s="61"/>
      <c r="AT190" s="61"/>
      <c r="AU190" s="61"/>
      <c r="AV190" s="61"/>
      <c r="AW190" s="61"/>
      <c r="AX190" s="61"/>
      <c r="AY190" s="61"/>
      <c r="AZ190" s="61"/>
      <c r="BA190" s="61"/>
      <c r="BB190" s="61"/>
      <c r="BC190" s="61"/>
      <c r="BD190" s="61"/>
    </row>
    <row r="191" spans="1:56" x14ac:dyDescent="0.2">
      <c r="A191" s="3">
        <v>183</v>
      </c>
      <c r="B191" s="4"/>
      <c r="C191" s="16" t="str">
        <f t="shared" si="102"/>
        <v/>
      </c>
      <c r="D191" s="16" t="str">
        <f t="shared" si="103"/>
        <v/>
      </c>
      <c r="E191" s="20" t="str">
        <f t="shared" si="104"/>
        <v/>
      </c>
      <c r="F191" s="20" t="str">
        <f t="shared" si="105"/>
        <v/>
      </c>
      <c r="G191" s="16" t="str">
        <f t="shared" si="77"/>
        <v/>
      </c>
      <c r="H191" s="17"/>
      <c r="I191" s="18"/>
      <c r="J191" s="36" t="str">
        <f t="shared" si="76"/>
        <v/>
      </c>
      <c r="K191" s="21">
        <f>COUNTIF(D$9:D191,D191)</f>
        <v>108</v>
      </c>
      <c r="L191" s="21">
        <f>COUNTIF(G$9:G191,G191)</f>
        <v>108</v>
      </c>
      <c r="M191" s="16">
        <f>SUMIF(G$9:G191,G191,A$9:A191)</f>
        <v>13986</v>
      </c>
      <c r="N191" s="16" t="str">
        <f t="shared" si="78"/>
        <v/>
      </c>
      <c r="O191" s="16" t="str">
        <f t="shared" si="79"/>
        <v/>
      </c>
      <c r="P191" s="16" t="str">
        <f t="shared" si="80"/>
        <v/>
      </c>
      <c r="Q191" s="34" t="str">
        <f t="shared" si="81"/>
        <v/>
      </c>
      <c r="R191" s="16" t="str">
        <f t="shared" si="82"/>
        <v/>
      </c>
      <c r="S191" s="16" t="str">
        <f t="shared" si="83"/>
        <v/>
      </c>
      <c r="T191" s="16" t="str">
        <f t="shared" si="84"/>
        <v/>
      </c>
      <c r="U191" s="34" t="str">
        <f t="shared" si="85"/>
        <v/>
      </c>
      <c r="V191" s="16" t="str">
        <f t="shared" si="86"/>
        <v/>
      </c>
      <c r="W191" s="16" t="str">
        <f t="shared" si="87"/>
        <v/>
      </c>
      <c r="X191" s="16" t="str">
        <f t="shared" si="88"/>
        <v/>
      </c>
      <c r="Y191" s="34" t="str">
        <f t="shared" si="89"/>
        <v/>
      </c>
      <c r="Z191" s="16" t="str">
        <f t="shared" si="90"/>
        <v/>
      </c>
      <c r="AA191" s="16" t="str">
        <f t="shared" si="91"/>
        <v/>
      </c>
      <c r="AB191" s="16" t="str">
        <f t="shared" si="92"/>
        <v/>
      </c>
      <c r="AC191" s="34" t="str">
        <f t="shared" si="93"/>
        <v/>
      </c>
      <c r="AD191" s="16" t="str">
        <f t="shared" si="94"/>
        <v/>
      </c>
      <c r="AE191" s="16" t="str">
        <f t="shared" si="95"/>
        <v/>
      </c>
      <c r="AF191" s="16" t="str">
        <f t="shared" si="96"/>
        <v/>
      </c>
      <c r="AG191" s="34" t="str">
        <f t="shared" si="97"/>
        <v/>
      </c>
      <c r="AH191" s="16" t="str">
        <f t="shared" si="98"/>
        <v/>
      </c>
      <c r="AI191" s="16" t="str">
        <f t="shared" si="99"/>
        <v/>
      </c>
      <c r="AJ191" s="16" t="str">
        <f t="shared" si="100"/>
        <v/>
      </c>
      <c r="AK191" s="34" t="str">
        <f t="shared" si="101"/>
        <v/>
      </c>
      <c r="AL191" s="34"/>
      <c r="AM191" s="34"/>
      <c r="AN191" s="34"/>
      <c r="AO191" s="34"/>
      <c r="AP191" s="34"/>
      <c r="AQ191" s="34"/>
      <c r="AR191" s="61"/>
      <c r="AS191" s="61"/>
      <c r="AT191" s="61"/>
      <c r="AU191" s="61"/>
      <c r="AV191" s="61"/>
      <c r="AW191" s="61"/>
      <c r="AX191" s="61"/>
      <c r="AY191" s="61"/>
      <c r="AZ191" s="61"/>
      <c r="BA191" s="61"/>
      <c r="BB191" s="61"/>
      <c r="BC191" s="61"/>
      <c r="BD191" s="61"/>
    </row>
    <row r="192" spans="1:56" x14ac:dyDescent="0.2">
      <c r="A192" s="3">
        <v>184</v>
      </c>
      <c r="B192" s="4"/>
      <c r="C192" s="16" t="str">
        <f t="shared" si="102"/>
        <v/>
      </c>
      <c r="D192" s="16" t="str">
        <f t="shared" si="103"/>
        <v/>
      </c>
      <c r="E192" s="20" t="str">
        <f t="shared" si="104"/>
        <v/>
      </c>
      <c r="F192" s="20" t="str">
        <f t="shared" si="105"/>
        <v/>
      </c>
      <c r="G192" s="16" t="str">
        <f t="shared" si="77"/>
        <v/>
      </c>
      <c r="H192" s="17"/>
      <c r="I192" s="18"/>
      <c r="J192" s="36" t="str">
        <f t="shared" si="76"/>
        <v/>
      </c>
      <c r="K192" s="21">
        <f>COUNTIF(D$9:D192,D192)</f>
        <v>109</v>
      </c>
      <c r="L192" s="21">
        <f>COUNTIF(G$9:G192,G192)</f>
        <v>109</v>
      </c>
      <c r="M192" s="16">
        <f>SUMIF(G$9:G192,G192,A$9:A192)</f>
        <v>14170</v>
      </c>
      <c r="N192" s="16" t="str">
        <f t="shared" si="78"/>
        <v/>
      </c>
      <c r="O192" s="16" t="str">
        <f t="shared" si="79"/>
        <v/>
      </c>
      <c r="P192" s="16" t="str">
        <f t="shared" si="80"/>
        <v/>
      </c>
      <c r="Q192" s="34" t="str">
        <f t="shared" si="81"/>
        <v/>
      </c>
      <c r="R192" s="16" t="str">
        <f t="shared" si="82"/>
        <v/>
      </c>
      <c r="S192" s="16" t="str">
        <f t="shared" si="83"/>
        <v/>
      </c>
      <c r="T192" s="16" t="str">
        <f t="shared" si="84"/>
        <v/>
      </c>
      <c r="U192" s="34" t="str">
        <f t="shared" si="85"/>
        <v/>
      </c>
      <c r="V192" s="16" t="str">
        <f t="shared" si="86"/>
        <v/>
      </c>
      <c r="W192" s="16" t="str">
        <f t="shared" si="87"/>
        <v/>
      </c>
      <c r="X192" s="16" t="str">
        <f t="shared" si="88"/>
        <v/>
      </c>
      <c r="Y192" s="34" t="str">
        <f t="shared" si="89"/>
        <v/>
      </c>
      <c r="Z192" s="16" t="str">
        <f t="shared" si="90"/>
        <v/>
      </c>
      <c r="AA192" s="16" t="str">
        <f t="shared" si="91"/>
        <v/>
      </c>
      <c r="AB192" s="16" t="str">
        <f t="shared" si="92"/>
        <v/>
      </c>
      <c r="AC192" s="34" t="str">
        <f t="shared" si="93"/>
        <v/>
      </c>
      <c r="AD192" s="16" t="str">
        <f t="shared" si="94"/>
        <v/>
      </c>
      <c r="AE192" s="16" t="str">
        <f t="shared" si="95"/>
        <v/>
      </c>
      <c r="AF192" s="16" t="str">
        <f t="shared" si="96"/>
        <v/>
      </c>
      <c r="AG192" s="34" t="str">
        <f t="shared" si="97"/>
        <v/>
      </c>
      <c r="AH192" s="16" t="str">
        <f t="shared" si="98"/>
        <v/>
      </c>
      <c r="AI192" s="16" t="str">
        <f t="shared" si="99"/>
        <v/>
      </c>
      <c r="AJ192" s="16" t="str">
        <f t="shared" si="100"/>
        <v/>
      </c>
      <c r="AK192" s="34" t="str">
        <f t="shared" si="101"/>
        <v/>
      </c>
      <c r="AL192" s="34"/>
      <c r="AM192" s="34"/>
      <c r="AN192" s="34"/>
      <c r="AO192" s="34"/>
      <c r="AP192" s="34"/>
      <c r="AQ192" s="34"/>
      <c r="AR192" s="61"/>
      <c r="AS192" s="61"/>
      <c r="AT192" s="61"/>
      <c r="AU192" s="61"/>
      <c r="AV192" s="61"/>
      <c r="AW192" s="61"/>
      <c r="AX192" s="61"/>
      <c r="AY192" s="61"/>
      <c r="AZ192" s="61"/>
      <c r="BA192" s="61"/>
      <c r="BB192" s="61"/>
      <c r="BC192" s="61"/>
      <c r="BD192" s="61"/>
    </row>
    <row r="193" spans="1:56" x14ac:dyDescent="0.2">
      <c r="A193" s="3">
        <v>185</v>
      </c>
      <c r="B193" s="4"/>
      <c r="C193" s="16" t="str">
        <f t="shared" si="102"/>
        <v/>
      </c>
      <c r="D193" s="16" t="str">
        <f t="shared" si="103"/>
        <v/>
      </c>
      <c r="E193" s="20" t="str">
        <f t="shared" si="104"/>
        <v/>
      </c>
      <c r="F193" s="20" t="str">
        <f t="shared" si="105"/>
        <v/>
      </c>
      <c r="G193" s="16" t="str">
        <f t="shared" si="77"/>
        <v/>
      </c>
      <c r="H193" s="17"/>
      <c r="I193" s="18"/>
      <c r="J193" s="36" t="str">
        <f t="shared" si="76"/>
        <v/>
      </c>
      <c r="K193" s="21">
        <f>COUNTIF(D$9:D193,D193)</f>
        <v>110</v>
      </c>
      <c r="L193" s="21">
        <f>COUNTIF(G$9:G193,G193)</f>
        <v>110</v>
      </c>
      <c r="M193" s="16">
        <f>SUMIF(G$9:G193,G193,A$9:A193)</f>
        <v>14355</v>
      </c>
      <c r="N193" s="16" t="str">
        <f t="shared" si="78"/>
        <v/>
      </c>
      <c r="O193" s="16" t="str">
        <f t="shared" si="79"/>
        <v/>
      </c>
      <c r="P193" s="16" t="str">
        <f t="shared" si="80"/>
        <v/>
      </c>
      <c r="Q193" s="34" t="str">
        <f t="shared" si="81"/>
        <v/>
      </c>
      <c r="R193" s="16" t="str">
        <f t="shared" si="82"/>
        <v/>
      </c>
      <c r="S193" s="16" t="str">
        <f t="shared" si="83"/>
        <v/>
      </c>
      <c r="T193" s="16" t="str">
        <f t="shared" si="84"/>
        <v/>
      </c>
      <c r="U193" s="34" t="str">
        <f t="shared" si="85"/>
        <v/>
      </c>
      <c r="V193" s="16" t="str">
        <f t="shared" si="86"/>
        <v/>
      </c>
      <c r="W193" s="16" t="str">
        <f t="shared" si="87"/>
        <v/>
      </c>
      <c r="X193" s="16" t="str">
        <f t="shared" si="88"/>
        <v/>
      </c>
      <c r="Y193" s="34" t="str">
        <f t="shared" si="89"/>
        <v/>
      </c>
      <c r="Z193" s="16" t="str">
        <f t="shared" si="90"/>
        <v/>
      </c>
      <c r="AA193" s="16" t="str">
        <f t="shared" si="91"/>
        <v/>
      </c>
      <c r="AB193" s="16" t="str">
        <f t="shared" si="92"/>
        <v/>
      </c>
      <c r="AC193" s="34" t="str">
        <f t="shared" si="93"/>
        <v/>
      </c>
      <c r="AD193" s="16" t="str">
        <f t="shared" si="94"/>
        <v/>
      </c>
      <c r="AE193" s="16" t="str">
        <f t="shared" si="95"/>
        <v/>
      </c>
      <c r="AF193" s="16" t="str">
        <f t="shared" si="96"/>
        <v/>
      </c>
      <c r="AG193" s="34" t="str">
        <f t="shared" si="97"/>
        <v/>
      </c>
      <c r="AH193" s="16" t="str">
        <f t="shared" si="98"/>
        <v/>
      </c>
      <c r="AI193" s="16" t="str">
        <f t="shared" si="99"/>
        <v/>
      </c>
      <c r="AJ193" s="16" t="str">
        <f t="shared" si="100"/>
        <v/>
      </c>
      <c r="AK193" s="34" t="str">
        <f t="shared" si="101"/>
        <v/>
      </c>
      <c r="AL193" s="34"/>
      <c r="AM193" s="34"/>
      <c r="AN193" s="34"/>
      <c r="AO193" s="34"/>
      <c r="AP193" s="34"/>
      <c r="AQ193" s="34"/>
      <c r="AR193" s="61"/>
      <c r="AS193" s="61"/>
      <c r="AT193" s="61"/>
      <c r="AU193" s="61"/>
      <c r="AV193" s="61"/>
      <c r="AW193" s="61"/>
      <c r="AX193" s="61"/>
      <c r="AY193" s="61"/>
      <c r="AZ193" s="61"/>
      <c r="BA193" s="61"/>
      <c r="BB193" s="61"/>
      <c r="BC193" s="61"/>
      <c r="BD193" s="61"/>
    </row>
    <row r="194" spans="1:56" x14ac:dyDescent="0.2">
      <c r="A194" s="3">
        <v>186</v>
      </c>
      <c r="B194" s="4"/>
      <c r="C194" s="16" t="str">
        <f t="shared" si="102"/>
        <v/>
      </c>
      <c r="D194" s="16" t="str">
        <f t="shared" si="103"/>
        <v/>
      </c>
      <c r="E194" s="20" t="str">
        <f t="shared" si="104"/>
        <v/>
      </c>
      <c r="F194" s="20" t="str">
        <f t="shared" si="105"/>
        <v/>
      </c>
      <c r="G194" s="16" t="str">
        <f t="shared" si="77"/>
        <v/>
      </c>
      <c r="H194" s="17"/>
      <c r="I194" s="18"/>
      <c r="J194" s="36" t="str">
        <f t="shared" si="76"/>
        <v/>
      </c>
      <c r="K194" s="21">
        <f>COUNTIF(D$9:D194,D194)</f>
        <v>111</v>
      </c>
      <c r="L194" s="21">
        <f>COUNTIF(G$9:G194,G194)</f>
        <v>111</v>
      </c>
      <c r="M194" s="16">
        <f>SUMIF(G$9:G194,G194,A$9:A194)</f>
        <v>14541</v>
      </c>
      <c r="N194" s="16" t="str">
        <f t="shared" si="78"/>
        <v/>
      </c>
      <c r="O194" s="16" t="str">
        <f t="shared" si="79"/>
        <v/>
      </c>
      <c r="P194" s="16" t="str">
        <f t="shared" si="80"/>
        <v/>
      </c>
      <c r="Q194" s="34" t="str">
        <f t="shared" si="81"/>
        <v/>
      </c>
      <c r="R194" s="16" t="str">
        <f t="shared" si="82"/>
        <v/>
      </c>
      <c r="S194" s="16" t="str">
        <f t="shared" si="83"/>
        <v/>
      </c>
      <c r="T194" s="16" t="str">
        <f t="shared" si="84"/>
        <v/>
      </c>
      <c r="U194" s="34" t="str">
        <f t="shared" si="85"/>
        <v/>
      </c>
      <c r="V194" s="16" t="str">
        <f t="shared" si="86"/>
        <v/>
      </c>
      <c r="W194" s="16" t="str">
        <f t="shared" si="87"/>
        <v/>
      </c>
      <c r="X194" s="16" t="str">
        <f t="shared" si="88"/>
        <v/>
      </c>
      <c r="Y194" s="34" t="str">
        <f t="shared" si="89"/>
        <v/>
      </c>
      <c r="Z194" s="16" t="str">
        <f t="shared" si="90"/>
        <v/>
      </c>
      <c r="AA194" s="16" t="str">
        <f t="shared" si="91"/>
        <v/>
      </c>
      <c r="AB194" s="16" t="str">
        <f t="shared" si="92"/>
        <v/>
      </c>
      <c r="AC194" s="34" t="str">
        <f t="shared" si="93"/>
        <v/>
      </c>
      <c r="AD194" s="16" t="str">
        <f t="shared" si="94"/>
        <v/>
      </c>
      <c r="AE194" s="16" t="str">
        <f t="shared" si="95"/>
        <v/>
      </c>
      <c r="AF194" s="16" t="str">
        <f t="shared" si="96"/>
        <v/>
      </c>
      <c r="AG194" s="34" t="str">
        <f t="shared" si="97"/>
        <v/>
      </c>
      <c r="AH194" s="16" t="str">
        <f t="shared" si="98"/>
        <v/>
      </c>
      <c r="AI194" s="16" t="str">
        <f t="shared" si="99"/>
        <v/>
      </c>
      <c r="AJ194" s="16" t="str">
        <f t="shared" si="100"/>
        <v/>
      </c>
      <c r="AK194" s="34" t="str">
        <f t="shared" si="101"/>
        <v/>
      </c>
      <c r="AL194" s="34"/>
      <c r="AM194" s="34"/>
      <c r="AN194" s="34"/>
      <c r="AO194" s="34"/>
      <c r="AP194" s="34"/>
      <c r="AQ194" s="34"/>
      <c r="AR194" s="61"/>
      <c r="AS194" s="61"/>
      <c r="AT194" s="61"/>
      <c r="AU194" s="61"/>
      <c r="AV194" s="61"/>
      <c r="AW194" s="61"/>
      <c r="AX194" s="61"/>
      <c r="AY194" s="61"/>
      <c r="AZ194" s="61"/>
      <c r="BA194" s="61"/>
      <c r="BB194" s="61"/>
      <c r="BC194" s="61"/>
      <c r="BD194" s="61"/>
    </row>
    <row r="195" spans="1:56" x14ac:dyDescent="0.2">
      <c r="A195" s="3">
        <v>187</v>
      </c>
      <c r="B195" s="4"/>
      <c r="C195" s="16" t="str">
        <f t="shared" si="102"/>
        <v/>
      </c>
      <c r="D195" s="16" t="str">
        <f t="shared" si="103"/>
        <v/>
      </c>
      <c r="E195" s="20" t="str">
        <f t="shared" si="104"/>
        <v/>
      </c>
      <c r="F195" s="20" t="str">
        <f t="shared" si="105"/>
        <v/>
      </c>
      <c r="G195" s="16" t="str">
        <f t="shared" si="77"/>
        <v/>
      </c>
      <c r="H195" s="17"/>
      <c r="I195" s="18"/>
      <c r="J195" s="36" t="str">
        <f t="shared" si="76"/>
        <v/>
      </c>
      <c r="K195" s="21">
        <f>COUNTIF(D$9:D195,D195)</f>
        <v>112</v>
      </c>
      <c r="L195" s="21">
        <f>COUNTIF(G$9:G195,G195)</f>
        <v>112</v>
      </c>
      <c r="M195" s="16">
        <f>SUMIF(G$9:G195,G195,A$9:A195)</f>
        <v>14728</v>
      </c>
      <c r="N195" s="16" t="str">
        <f t="shared" si="78"/>
        <v/>
      </c>
      <c r="O195" s="16" t="str">
        <f t="shared" si="79"/>
        <v/>
      </c>
      <c r="P195" s="16" t="str">
        <f t="shared" si="80"/>
        <v/>
      </c>
      <c r="Q195" s="34" t="str">
        <f t="shared" si="81"/>
        <v/>
      </c>
      <c r="R195" s="16" t="str">
        <f t="shared" si="82"/>
        <v/>
      </c>
      <c r="S195" s="16" t="str">
        <f t="shared" si="83"/>
        <v/>
      </c>
      <c r="T195" s="16" t="str">
        <f t="shared" si="84"/>
        <v/>
      </c>
      <c r="U195" s="34" t="str">
        <f t="shared" si="85"/>
        <v/>
      </c>
      <c r="V195" s="16" t="str">
        <f t="shared" si="86"/>
        <v/>
      </c>
      <c r="W195" s="16" t="str">
        <f t="shared" si="87"/>
        <v/>
      </c>
      <c r="X195" s="16" t="str">
        <f t="shared" si="88"/>
        <v/>
      </c>
      <c r="Y195" s="34" t="str">
        <f t="shared" si="89"/>
        <v/>
      </c>
      <c r="Z195" s="16" t="str">
        <f t="shared" si="90"/>
        <v/>
      </c>
      <c r="AA195" s="16" t="str">
        <f t="shared" si="91"/>
        <v/>
      </c>
      <c r="AB195" s="16" t="str">
        <f t="shared" si="92"/>
        <v/>
      </c>
      <c r="AC195" s="34" t="str">
        <f t="shared" si="93"/>
        <v/>
      </c>
      <c r="AD195" s="16" t="str">
        <f t="shared" si="94"/>
        <v/>
      </c>
      <c r="AE195" s="16" t="str">
        <f t="shared" si="95"/>
        <v/>
      </c>
      <c r="AF195" s="16" t="str">
        <f t="shared" si="96"/>
        <v/>
      </c>
      <c r="AG195" s="34" t="str">
        <f t="shared" si="97"/>
        <v/>
      </c>
      <c r="AH195" s="16" t="str">
        <f t="shared" si="98"/>
        <v/>
      </c>
      <c r="AI195" s="16" t="str">
        <f t="shared" si="99"/>
        <v/>
      </c>
      <c r="AJ195" s="16" t="str">
        <f t="shared" si="100"/>
        <v/>
      </c>
      <c r="AK195" s="34" t="str">
        <f t="shared" si="101"/>
        <v/>
      </c>
      <c r="AL195" s="34"/>
      <c r="AM195" s="34"/>
      <c r="AN195" s="34"/>
      <c r="AO195" s="34"/>
      <c r="AP195" s="34"/>
      <c r="AQ195" s="34"/>
      <c r="AR195" s="61"/>
      <c r="AS195" s="61"/>
      <c r="AT195" s="61"/>
      <c r="AU195" s="61"/>
      <c r="AV195" s="61"/>
      <c r="AW195" s="61"/>
      <c r="AX195" s="61"/>
      <c r="AY195" s="61"/>
      <c r="AZ195" s="61"/>
      <c r="BA195" s="61"/>
      <c r="BB195" s="61"/>
      <c r="BC195" s="61"/>
      <c r="BD195" s="61"/>
    </row>
    <row r="196" spans="1:56" x14ac:dyDescent="0.2">
      <c r="A196" s="3">
        <v>188</v>
      </c>
      <c r="B196" s="4"/>
      <c r="C196" s="16" t="str">
        <f t="shared" si="102"/>
        <v/>
      </c>
      <c r="D196" s="16" t="str">
        <f t="shared" si="103"/>
        <v/>
      </c>
      <c r="E196" s="20" t="str">
        <f t="shared" si="104"/>
        <v/>
      </c>
      <c r="F196" s="20" t="str">
        <f t="shared" si="105"/>
        <v/>
      </c>
      <c r="G196" s="16" t="str">
        <f t="shared" si="77"/>
        <v/>
      </c>
      <c r="H196" s="17"/>
      <c r="I196" s="18"/>
      <c r="J196" s="36" t="str">
        <f t="shared" si="76"/>
        <v/>
      </c>
      <c r="K196" s="21">
        <f>COUNTIF(D$9:D196,D196)</f>
        <v>113</v>
      </c>
      <c r="L196" s="21">
        <f>COUNTIF(G$9:G196,G196)</f>
        <v>113</v>
      </c>
      <c r="M196" s="16">
        <f>SUMIF(G$9:G196,G196,A$9:A196)</f>
        <v>14916</v>
      </c>
      <c r="N196" s="16" t="str">
        <f t="shared" si="78"/>
        <v/>
      </c>
      <c r="O196" s="16" t="str">
        <f t="shared" si="79"/>
        <v/>
      </c>
      <c r="P196" s="16" t="str">
        <f t="shared" si="80"/>
        <v/>
      </c>
      <c r="Q196" s="34" t="str">
        <f t="shared" si="81"/>
        <v/>
      </c>
      <c r="R196" s="16" t="str">
        <f t="shared" si="82"/>
        <v/>
      </c>
      <c r="S196" s="16" t="str">
        <f t="shared" si="83"/>
        <v/>
      </c>
      <c r="T196" s="16" t="str">
        <f t="shared" si="84"/>
        <v/>
      </c>
      <c r="U196" s="34" t="str">
        <f t="shared" si="85"/>
        <v/>
      </c>
      <c r="V196" s="16" t="str">
        <f t="shared" si="86"/>
        <v/>
      </c>
      <c r="W196" s="16" t="str">
        <f t="shared" si="87"/>
        <v/>
      </c>
      <c r="X196" s="16" t="str">
        <f t="shared" si="88"/>
        <v/>
      </c>
      <c r="Y196" s="34" t="str">
        <f t="shared" si="89"/>
        <v/>
      </c>
      <c r="Z196" s="16" t="str">
        <f t="shared" si="90"/>
        <v/>
      </c>
      <c r="AA196" s="16" t="str">
        <f t="shared" si="91"/>
        <v/>
      </c>
      <c r="AB196" s="16" t="str">
        <f t="shared" si="92"/>
        <v/>
      </c>
      <c r="AC196" s="34" t="str">
        <f t="shared" si="93"/>
        <v/>
      </c>
      <c r="AD196" s="16" t="str">
        <f t="shared" si="94"/>
        <v/>
      </c>
      <c r="AE196" s="16" t="str">
        <f t="shared" si="95"/>
        <v/>
      </c>
      <c r="AF196" s="16" t="str">
        <f t="shared" si="96"/>
        <v/>
      </c>
      <c r="AG196" s="34" t="str">
        <f t="shared" si="97"/>
        <v/>
      </c>
      <c r="AH196" s="16" t="str">
        <f t="shared" si="98"/>
        <v/>
      </c>
      <c r="AI196" s="16" t="str">
        <f t="shared" si="99"/>
        <v/>
      </c>
      <c r="AJ196" s="16" t="str">
        <f t="shared" si="100"/>
        <v/>
      </c>
      <c r="AK196" s="34" t="str">
        <f t="shared" si="101"/>
        <v/>
      </c>
      <c r="AL196" s="34"/>
      <c r="AM196" s="34"/>
      <c r="AN196" s="34"/>
      <c r="AO196" s="34"/>
      <c r="AP196" s="34"/>
      <c r="AQ196" s="34"/>
      <c r="AR196" s="61"/>
      <c r="AS196" s="61"/>
      <c r="AT196" s="61"/>
      <c r="AU196" s="61"/>
      <c r="AV196" s="61"/>
      <c r="AW196" s="61"/>
      <c r="AX196" s="61"/>
      <c r="AY196" s="61"/>
      <c r="AZ196" s="61"/>
      <c r="BA196" s="61"/>
      <c r="BB196" s="61"/>
      <c r="BC196" s="61"/>
      <c r="BD196" s="61"/>
    </row>
    <row r="197" spans="1:56" x14ac:dyDescent="0.2">
      <c r="A197" s="3">
        <v>189</v>
      </c>
      <c r="B197" s="4"/>
      <c r="C197" s="16" t="str">
        <f t="shared" si="102"/>
        <v/>
      </c>
      <c r="D197" s="16" t="str">
        <f t="shared" si="103"/>
        <v/>
      </c>
      <c r="E197" s="20" t="str">
        <f t="shared" si="104"/>
        <v/>
      </c>
      <c r="F197" s="20" t="str">
        <f t="shared" si="105"/>
        <v/>
      </c>
      <c r="G197" s="16" t="str">
        <f t="shared" si="77"/>
        <v/>
      </c>
      <c r="H197" s="17"/>
      <c r="I197" s="18"/>
      <c r="J197" s="36" t="str">
        <f t="shared" si="76"/>
        <v/>
      </c>
      <c r="K197" s="21">
        <f>COUNTIF(D$9:D197,D197)</f>
        <v>114</v>
      </c>
      <c r="L197" s="21">
        <f>COUNTIF(G$9:G197,G197)</f>
        <v>114</v>
      </c>
      <c r="M197" s="16">
        <f>SUMIF(G$9:G197,G197,A$9:A197)</f>
        <v>15105</v>
      </c>
      <c r="N197" s="16" t="str">
        <f t="shared" si="78"/>
        <v/>
      </c>
      <c r="O197" s="16" t="str">
        <f t="shared" si="79"/>
        <v/>
      </c>
      <c r="P197" s="16" t="str">
        <f t="shared" si="80"/>
        <v/>
      </c>
      <c r="Q197" s="34" t="str">
        <f t="shared" si="81"/>
        <v/>
      </c>
      <c r="R197" s="16" t="str">
        <f t="shared" si="82"/>
        <v/>
      </c>
      <c r="S197" s="16" t="str">
        <f t="shared" si="83"/>
        <v/>
      </c>
      <c r="T197" s="16" t="str">
        <f t="shared" si="84"/>
        <v/>
      </c>
      <c r="U197" s="34" t="str">
        <f t="shared" si="85"/>
        <v/>
      </c>
      <c r="V197" s="16" t="str">
        <f t="shared" si="86"/>
        <v/>
      </c>
      <c r="W197" s="16" t="str">
        <f t="shared" si="87"/>
        <v/>
      </c>
      <c r="X197" s="16" t="str">
        <f t="shared" si="88"/>
        <v/>
      </c>
      <c r="Y197" s="34" t="str">
        <f t="shared" si="89"/>
        <v/>
      </c>
      <c r="Z197" s="16" t="str">
        <f t="shared" si="90"/>
        <v/>
      </c>
      <c r="AA197" s="16" t="str">
        <f t="shared" si="91"/>
        <v/>
      </c>
      <c r="AB197" s="16" t="str">
        <f t="shared" si="92"/>
        <v/>
      </c>
      <c r="AC197" s="34" t="str">
        <f t="shared" si="93"/>
        <v/>
      </c>
      <c r="AD197" s="16" t="str">
        <f t="shared" si="94"/>
        <v/>
      </c>
      <c r="AE197" s="16" t="str">
        <f t="shared" si="95"/>
        <v/>
      </c>
      <c r="AF197" s="16" t="str">
        <f t="shared" si="96"/>
        <v/>
      </c>
      <c r="AG197" s="34" t="str">
        <f t="shared" si="97"/>
        <v/>
      </c>
      <c r="AH197" s="16" t="str">
        <f t="shared" si="98"/>
        <v/>
      </c>
      <c r="AI197" s="16" t="str">
        <f t="shared" si="99"/>
        <v/>
      </c>
      <c r="AJ197" s="16" t="str">
        <f t="shared" si="100"/>
        <v/>
      </c>
      <c r="AK197" s="34" t="str">
        <f t="shared" si="101"/>
        <v/>
      </c>
      <c r="AL197" s="34"/>
      <c r="AM197" s="34"/>
      <c r="AN197" s="34"/>
      <c r="AO197" s="34"/>
      <c r="AP197" s="34"/>
      <c r="AQ197" s="34"/>
      <c r="AR197" s="61"/>
      <c r="AS197" s="61"/>
      <c r="AT197" s="61"/>
      <c r="AU197" s="61"/>
      <c r="AV197" s="61"/>
      <c r="AW197" s="61"/>
      <c r="AX197" s="61"/>
      <c r="AY197" s="61"/>
      <c r="AZ197" s="61"/>
      <c r="BA197" s="61"/>
      <c r="BB197" s="61"/>
      <c r="BC197" s="61"/>
      <c r="BD197" s="61"/>
    </row>
    <row r="198" spans="1:56" x14ac:dyDescent="0.2">
      <c r="A198" s="3">
        <v>190</v>
      </c>
      <c r="B198" s="4"/>
      <c r="C198" s="16" t="str">
        <f t="shared" si="102"/>
        <v/>
      </c>
      <c r="D198" s="16" t="str">
        <f t="shared" si="103"/>
        <v/>
      </c>
      <c r="E198" s="20" t="str">
        <f t="shared" si="104"/>
        <v/>
      </c>
      <c r="F198" s="20" t="str">
        <f t="shared" si="105"/>
        <v/>
      </c>
      <c r="G198" s="16" t="str">
        <f t="shared" si="77"/>
        <v/>
      </c>
      <c r="H198" s="17"/>
      <c r="I198" s="18"/>
      <c r="J198" s="36" t="str">
        <f t="shared" si="76"/>
        <v/>
      </c>
      <c r="K198" s="21">
        <f>COUNTIF(D$9:D198,D198)</f>
        <v>115</v>
      </c>
      <c r="L198" s="21">
        <f>COUNTIF(G$9:G198,G198)</f>
        <v>115</v>
      </c>
      <c r="M198" s="16">
        <f>SUMIF(G$9:G198,G198,A$9:A198)</f>
        <v>15295</v>
      </c>
      <c r="N198" s="16" t="str">
        <f t="shared" si="78"/>
        <v/>
      </c>
      <c r="O198" s="16" t="str">
        <f t="shared" si="79"/>
        <v/>
      </c>
      <c r="P198" s="16" t="str">
        <f t="shared" si="80"/>
        <v/>
      </c>
      <c r="Q198" s="34" t="str">
        <f t="shared" si="81"/>
        <v/>
      </c>
      <c r="R198" s="16" t="str">
        <f t="shared" si="82"/>
        <v/>
      </c>
      <c r="S198" s="16" t="str">
        <f t="shared" si="83"/>
        <v/>
      </c>
      <c r="T198" s="16" t="str">
        <f t="shared" si="84"/>
        <v/>
      </c>
      <c r="U198" s="34" t="str">
        <f t="shared" si="85"/>
        <v/>
      </c>
      <c r="V198" s="16" t="str">
        <f t="shared" si="86"/>
        <v/>
      </c>
      <c r="W198" s="16" t="str">
        <f t="shared" si="87"/>
        <v/>
      </c>
      <c r="X198" s="16" t="str">
        <f t="shared" si="88"/>
        <v/>
      </c>
      <c r="Y198" s="34" t="str">
        <f t="shared" si="89"/>
        <v/>
      </c>
      <c r="Z198" s="16" t="str">
        <f t="shared" si="90"/>
        <v/>
      </c>
      <c r="AA198" s="16" t="str">
        <f t="shared" si="91"/>
        <v/>
      </c>
      <c r="AB198" s="16" t="str">
        <f t="shared" si="92"/>
        <v/>
      </c>
      <c r="AC198" s="34" t="str">
        <f t="shared" si="93"/>
        <v/>
      </c>
      <c r="AD198" s="16" t="str">
        <f t="shared" si="94"/>
        <v/>
      </c>
      <c r="AE198" s="16" t="str">
        <f t="shared" si="95"/>
        <v/>
      </c>
      <c r="AF198" s="16" t="str">
        <f t="shared" si="96"/>
        <v/>
      </c>
      <c r="AG198" s="34" t="str">
        <f t="shared" si="97"/>
        <v/>
      </c>
      <c r="AH198" s="16" t="str">
        <f t="shared" si="98"/>
        <v/>
      </c>
      <c r="AI198" s="16" t="str">
        <f t="shared" si="99"/>
        <v/>
      </c>
      <c r="AJ198" s="16" t="str">
        <f t="shared" si="100"/>
        <v/>
      </c>
      <c r="AK198" s="34" t="str">
        <f t="shared" si="101"/>
        <v/>
      </c>
      <c r="AL198" s="34"/>
      <c r="AM198" s="34"/>
      <c r="AN198" s="34"/>
      <c r="AO198" s="34"/>
      <c r="AP198" s="34"/>
      <c r="AQ198" s="34"/>
      <c r="AR198" s="61"/>
      <c r="AS198" s="61"/>
      <c r="AT198" s="61"/>
      <c r="AU198" s="61"/>
      <c r="AV198" s="61"/>
      <c r="AW198" s="61"/>
      <c r="AX198" s="61"/>
      <c r="AY198" s="61"/>
      <c r="AZ198" s="61"/>
      <c r="BA198" s="61"/>
      <c r="BB198" s="61"/>
      <c r="BC198" s="61"/>
      <c r="BD198" s="61"/>
    </row>
    <row r="199" spans="1:56" x14ac:dyDescent="0.2">
      <c r="A199" s="3">
        <v>191</v>
      </c>
      <c r="B199" s="4"/>
      <c r="C199" s="16" t="str">
        <f t="shared" si="102"/>
        <v/>
      </c>
      <c r="D199" s="16" t="str">
        <f t="shared" si="103"/>
        <v/>
      </c>
      <c r="E199" s="20" t="str">
        <f t="shared" si="104"/>
        <v/>
      </c>
      <c r="F199" s="20" t="str">
        <f t="shared" si="105"/>
        <v/>
      </c>
      <c r="G199" s="16" t="str">
        <f t="shared" si="77"/>
        <v/>
      </c>
      <c r="H199" s="17"/>
      <c r="I199" s="18"/>
      <c r="J199" s="36" t="str">
        <f t="shared" si="76"/>
        <v/>
      </c>
      <c r="K199" s="21">
        <f>COUNTIF(D$9:D199,D199)</f>
        <v>116</v>
      </c>
      <c r="L199" s="21">
        <f>COUNTIF(G$9:G199,G199)</f>
        <v>116</v>
      </c>
      <c r="M199" s="16">
        <f>SUMIF(G$9:G199,G199,A$9:A199)</f>
        <v>15486</v>
      </c>
      <c r="N199" s="16" t="str">
        <f t="shared" si="78"/>
        <v/>
      </c>
      <c r="O199" s="16" t="str">
        <f t="shared" si="79"/>
        <v/>
      </c>
      <c r="P199" s="16" t="str">
        <f t="shared" si="80"/>
        <v/>
      </c>
      <c r="Q199" s="34" t="str">
        <f t="shared" si="81"/>
        <v/>
      </c>
      <c r="R199" s="16" t="str">
        <f t="shared" si="82"/>
        <v/>
      </c>
      <c r="S199" s="16" t="str">
        <f t="shared" si="83"/>
        <v/>
      </c>
      <c r="T199" s="16" t="str">
        <f t="shared" si="84"/>
        <v/>
      </c>
      <c r="U199" s="34" t="str">
        <f t="shared" si="85"/>
        <v/>
      </c>
      <c r="V199" s="16" t="str">
        <f t="shared" si="86"/>
        <v/>
      </c>
      <c r="W199" s="16" t="str">
        <f t="shared" si="87"/>
        <v/>
      </c>
      <c r="X199" s="16" t="str">
        <f t="shared" si="88"/>
        <v/>
      </c>
      <c r="Y199" s="34" t="str">
        <f t="shared" si="89"/>
        <v/>
      </c>
      <c r="Z199" s="16" t="str">
        <f t="shared" si="90"/>
        <v/>
      </c>
      <c r="AA199" s="16" t="str">
        <f t="shared" si="91"/>
        <v/>
      </c>
      <c r="AB199" s="16" t="str">
        <f t="shared" si="92"/>
        <v/>
      </c>
      <c r="AC199" s="34" t="str">
        <f t="shared" si="93"/>
        <v/>
      </c>
      <c r="AD199" s="16" t="str">
        <f t="shared" si="94"/>
        <v/>
      </c>
      <c r="AE199" s="16" t="str">
        <f t="shared" si="95"/>
        <v/>
      </c>
      <c r="AF199" s="16" t="str">
        <f t="shared" si="96"/>
        <v/>
      </c>
      <c r="AG199" s="34" t="str">
        <f t="shared" si="97"/>
        <v/>
      </c>
      <c r="AH199" s="16" t="str">
        <f t="shared" si="98"/>
        <v/>
      </c>
      <c r="AI199" s="16" t="str">
        <f t="shared" si="99"/>
        <v/>
      </c>
      <c r="AJ199" s="16" t="str">
        <f t="shared" si="100"/>
        <v/>
      </c>
      <c r="AK199" s="34" t="str">
        <f t="shared" si="101"/>
        <v/>
      </c>
      <c r="AL199" s="34"/>
      <c r="AM199" s="34"/>
      <c r="AN199" s="34"/>
      <c r="AO199" s="34"/>
      <c r="AP199" s="34"/>
      <c r="AQ199" s="34"/>
      <c r="AR199" s="61"/>
      <c r="AS199" s="61"/>
      <c r="AT199" s="61"/>
      <c r="AU199" s="61"/>
      <c r="AV199" s="61"/>
      <c r="AW199" s="61"/>
      <c r="AX199" s="61"/>
      <c r="AY199" s="61"/>
      <c r="AZ199" s="61"/>
      <c r="BA199" s="61"/>
      <c r="BB199" s="61"/>
      <c r="BC199" s="61"/>
      <c r="BD199" s="61"/>
    </row>
    <row r="200" spans="1:56" x14ac:dyDescent="0.2">
      <c r="A200" s="3">
        <v>192</v>
      </c>
      <c r="B200" s="4"/>
      <c r="C200" s="16" t="str">
        <f t="shared" si="102"/>
        <v/>
      </c>
      <c r="D200" s="16" t="str">
        <f t="shared" si="103"/>
        <v/>
      </c>
      <c r="E200" s="20" t="str">
        <f t="shared" si="104"/>
        <v/>
      </c>
      <c r="F200" s="20" t="str">
        <f t="shared" si="105"/>
        <v/>
      </c>
      <c r="G200" s="16" t="str">
        <f t="shared" si="77"/>
        <v/>
      </c>
      <c r="H200" s="17"/>
      <c r="I200" s="18"/>
      <c r="J200" s="36" t="str">
        <f t="shared" si="76"/>
        <v/>
      </c>
      <c r="K200" s="21">
        <f>COUNTIF(D$9:D200,D200)</f>
        <v>117</v>
      </c>
      <c r="L200" s="21">
        <f>COUNTIF(G$9:G200,G200)</f>
        <v>117</v>
      </c>
      <c r="M200" s="16">
        <f>SUMIF(G$9:G200,G200,A$9:A200)</f>
        <v>15678</v>
      </c>
      <c r="N200" s="16" t="str">
        <f t="shared" si="78"/>
        <v/>
      </c>
      <c r="O200" s="16" t="str">
        <f t="shared" si="79"/>
        <v/>
      </c>
      <c r="P200" s="16" t="str">
        <f t="shared" si="80"/>
        <v/>
      </c>
      <c r="Q200" s="34" t="str">
        <f t="shared" si="81"/>
        <v/>
      </c>
      <c r="R200" s="16" t="str">
        <f t="shared" si="82"/>
        <v/>
      </c>
      <c r="S200" s="16" t="str">
        <f t="shared" si="83"/>
        <v/>
      </c>
      <c r="T200" s="16" t="str">
        <f t="shared" si="84"/>
        <v/>
      </c>
      <c r="U200" s="34" t="str">
        <f t="shared" si="85"/>
        <v/>
      </c>
      <c r="V200" s="16" t="str">
        <f t="shared" si="86"/>
        <v/>
      </c>
      <c r="W200" s="16" t="str">
        <f t="shared" si="87"/>
        <v/>
      </c>
      <c r="X200" s="16" t="str">
        <f t="shared" si="88"/>
        <v/>
      </c>
      <c r="Y200" s="34" t="str">
        <f t="shared" si="89"/>
        <v/>
      </c>
      <c r="Z200" s="16" t="str">
        <f t="shared" si="90"/>
        <v/>
      </c>
      <c r="AA200" s="16" t="str">
        <f t="shared" si="91"/>
        <v/>
      </c>
      <c r="AB200" s="16" t="str">
        <f t="shared" si="92"/>
        <v/>
      </c>
      <c r="AC200" s="34" t="str">
        <f t="shared" si="93"/>
        <v/>
      </c>
      <c r="AD200" s="16" t="str">
        <f t="shared" si="94"/>
        <v/>
      </c>
      <c r="AE200" s="16" t="str">
        <f t="shared" si="95"/>
        <v/>
      </c>
      <c r="AF200" s="16" t="str">
        <f t="shared" si="96"/>
        <v/>
      </c>
      <c r="AG200" s="34" t="str">
        <f t="shared" si="97"/>
        <v/>
      </c>
      <c r="AH200" s="16" t="str">
        <f t="shared" si="98"/>
        <v/>
      </c>
      <c r="AI200" s="16" t="str">
        <f t="shared" si="99"/>
        <v/>
      </c>
      <c r="AJ200" s="16" t="str">
        <f t="shared" si="100"/>
        <v/>
      </c>
      <c r="AK200" s="34" t="str">
        <f t="shared" si="101"/>
        <v/>
      </c>
      <c r="AL200" s="34"/>
      <c r="AM200" s="34"/>
      <c r="AN200" s="34"/>
      <c r="AO200" s="34"/>
      <c r="AP200" s="34"/>
      <c r="AQ200" s="34"/>
      <c r="AR200" s="61"/>
      <c r="AS200" s="61"/>
      <c r="AT200" s="61"/>
      <c r="AU200" s="61"/>
      <c r="AV200" s="61"/>
      <c r="AW200" s="61"/>
      <c r="AX200" s="61"/>
      <c r="AY200" s="61"/>
      <c r="AZ200" s="61"/>
      <c r="BA200" s="61"/>
      <c r="BB200" s="61"/>
      <c r="BC200" s="61"/>
      <c r="BD200" s="61"/>
    </row>
    <row r="201" spans="1:56" x14ac:dyDescent="0.2">
      <c r="A201" s="3">
        <v>193</v>
      </c>
      <c r="B201" s="4"/>
      <c r="C201" s="16" t="str">
        <f t="shared" si="102"/>
        <v/>
      </c>
      <c r="D201" s="16" t="str">
        <f t="shared" si="103"/>
        <v/>
      </c>
      <c r="E201" s="20" t="str">
        <f t="shared" si="104"/>
        <v/>
      </c>
      <c r="F201" s="20" t="str">
        <f t="shared" si="105"/>
        <v/>
      </c>
      <c r="G201" s="16" t="str">
        <f t="shared" si="77"/>
        <v/>
      </c>
      <c r="H201" s="17"/>
      <c r="I201" s="17"/>
      <c r="J201" s="36" t="str">
        <f t="shared" ref="J201:J264" si="106">IF(B201&gt;0,IF(COUNTIF(NOS,B201)=1,"","Duplicate entry"),"")</f>
        <v/>
      </c>
      <c r="K201" s="21">
        <f>COUNTIF(D$9:D201,D201)</f>
        <v>118</v>
      </c>
      <c r="L201" s="21">
        <f>COUNTIF(G$9:G201,G201)</f>
        <v>118</v>
      </c>
      <c r="M201" s="16">
        <f>SUMIF(G$9:G201,G201,A$9:A201)</f>
        <v>15871</v>
      </c>
      <c r="N201" s="16" t="str">
        <f t="shared" si="78"/>
        <v/>
      </c>
      <c r="O201" s="16" t="str">
        <f t="shared" si="79"/>
        <v/>
      </c>
      <c r="P201" s="16" t="str">
        <f t="shared" si="80"/>
        <v/>
      </c>
      <c r="Q201" s="34" t="str">
        <f t="shared" si="81"/>
        <v/>
      </c>
      <c r="R201" s="16" t="str">
        <f t="shared" si="82"/>
        <v/>
      </c>
      <c r="S201" s="16" t="str">
        <f t="shared" si="83"/>
        <v/>
      </c>
      <c r="T201" s="16" t="str">
        <f t="shared" si="84"/>
        <v/>
      </c>
      <c r="U201" s="34" t="str">
        <f t="shared" si="85"/>
        <v/>
      </c>
      <c r="V201" s="16" t="str">
        <f t="shared" si="86"/>
        <v/>
      </c>
      <c r="W201" s="16" t="str">
        <f t="shared" si="87"/>
        <v/>
      </c>
      <c r="X201" s="16" t="str">
        <f t="shared" si="88"/>
        <v/>
      </c>
      <c r="Y201" s="34" t="str">
        <f t="shared" si="89"/>
        <v/>
      </c>
      <c r="Z201" s="16" t="str">
        <f t="shared" si="90"/>
        <v/>
      </c>
      <c r="AA201" s="16" t="str">
        <f t="shared" si="91"/>
        <v/>
      </c>
      <c r="AB201" s="16" t="str">
        <f t="shared" si="92"/>
        <v/>
      </c>
      <c r="AC201" s="34" t="str">
        <f t="shared" si="93"/>
        <v/>
      </c>
      <c r="AD201" s="16" t="str">
        <f t="shared" si="94"/>
        <v/>
      </c>
      <c r="AE201" s="16" t="str">
        <f t="shared" si="95"/>
        <v/>
      </c>
      <c r="AF201" s="16" t="str">
        <f t="shared" si="96"/>
        <v/>
      </c>
      <c r="AG201" s="34" t="str">
        <f t="shared" si="97"/>
        <v/>
      </c>
      <c r="AH201" s="16" t="str">
        <f t="shared" si="98"/>
        <v/>
      </c>
      <c r="AI201" s="16" t="str">
        <f t="shared" si="99"/>
        <v/>
      </c>
      <c r="AJ201" s="16" t="str">
        <f t="shared" si="100"/>
        <v/>
      </c>
      <c r="AK201" s="34" t="str">
        <f t="shared" si="101"/>
        <v/>
      </c>
      <c r="AL201" s="34"/>
      <c r="AM201" s="34"/>
      <c r="AN201" s="34"/>
      <c r="AO201" s="34"/>
      <c r="AP201" s="34"/>
      <c r="AQ201" s="34"/>
      <c r="AR201" s="61"/>
      <c r="AS201" s="61"/>
      <c r="AT201" s="61"/>
      <c r="AU201" s="61"/>
      <c r="AV201" s="61"/>
      <c r="AW201" s="61"/>
      <c r="AX201" s="61"/>
      <c r="AY201" s="61"/>
      <c r="AZ201" s="61"/>
      <c r="BA201" s="61"/>
      <c r="BB201" s="61"/>
      <c r="BC201" s="61"/>
      <c r="BD201" s="61"/>
    </row>
    <row r="202" spans="1:56" x14ac:dyDescent="0.2">
      <c r="A202" s="3">
        <v>194</v>
      </c>
      <c r="B202" s="4"/>
      <c r="C202" s="16" t="str">
        <f t="shared" si="102"/>
        <v/>
      </c>
      <c r="D202" s="16" t="str">
        <f t="shared" si="103"/>
        <v/>
      </c>
      <c r="E202" s="20" t="str">
        <f t="shared" si="104"/>
        <v/>
      </c>
      <c r="F202" s="20" t="str">
        <f t="shared" si="105"/>
        <v/>
      </c>
      <c r="G202" s="16" t="str">
        <f t="shared" ref="G202:G265" si="107">IF(ISNUMBER(B202)=TRUE,D202,"")</f>
        <v/>
      </c>
      <c r="H202" s="17"/>
      <c r="I202" s="17"/>
      <c r="J202" s="36" t="str">
        <f t="shared" si="106"/>
        <v/>
      </c>
      <c r="K202" s="21">
        <f>COUNTIF(D$9:D202,D202)</f>
        <v>119</v>
      </c>
      <c r="L202" s="21">
        <f>COUNTIF(G$9:G202,G202)</f>
        <v>119</v>
      </c>
      <c r="M202" s="16">
        <f>SUMIF(G$9:G202,G202,A$9:A202)</f>
        <v>16065</v>
      </c>
      <c r="N202" s="16" t="str">
        <f t="shared" ref="N202:N265" si="108">IF(L202=1,M202+B202*10^-6,"")</f>
        <v/>
      </c>
      <c r="O202" s="16" t="str">
        <f t="shared" ref="O202:O265" si="109">IF(Q202="","",RANK(Q202,Q$9:Q$308,1))</f>
        <v/>
      </c>
      <c r="P202" s="16" t="str">
        <f t="shared" ref="P202:P265" si="110">IF(O202="","",G202)</f>
        <v/>
      </c>
      <c r="Q202" s="34" t="str">
        <f t="shared" ref="Q202:Q265" si="111">IF(ISNUMBER(B202)=TRUE,IF(SUM(N202:N202)&gt;0,SUM(N202:N202),""),"")</f>
        <v/>
      </c>
      <c r="R202" s="16" t="str">
        <f t="shared" ref="R202:R265" si="112">IF(L202=2,M202+B202*10^-6,"")</f>
        <v/>
      </c>
      <c r="S202" s="16" t="str">
        <f t="shared" ref="S202:S265" si="113">IF(U202="","",RANK(U202,U$9:U$308,1))</f>
        <v/>
      </c>
      <c r="T202" s="16" t="str">
        <f t="shared" ref="T202:T265" si="114">IF(S202="","",G202)</f>
        <v/>
      </c>
      <c r="U202" s="34" t="str">
        <f t="shared" ref="U202:U265" si="115">IF(ISNUMBER(B202)=TRUE,IF(SUM(R202:R202)&gt;0,SUM(R202:R202),""),"")</f>
        <v/>
      </c>
      <c r="V202" s="16" t="str">
        <f t="shared" ref="V202:V265" si="116">IF(L202=3,M202+B202*10^-6,"")</f>
        <v/>
      </c>
      <c r="W202" s="16" t="str">
        <f t="shared" ref="W202:W265" si="117">IF(Y202="","",RANK(Y202,Y$9:Y$308,1))</f>
        <v/>
      </c>
      <c r="X202" s="16" t="str">
        <f t="shared" ref="X202:X265" si="118">IF(W202="","",G202)</f>
        <v/>
      </c>
      <c r="Y202" s="34" t="str">
        <f t="shared" ref="Y202:Y265" si="119">IF(ISNUMBER(B202)=TRUE,IF(SUM(V202:V202)&gt;0,SUM(V202:V202),""),"")</f>
        <v/>
      </c>
      <c r="Z202" s="16" t="str">
        <f t="shared" ref="Z202:Z265" si="120">IF(L202=4,M202+B202*10^-6,"")</f>
        <v/>
      </c>
      <c r="AA202" s="16" t="str">
        <f t="shared" ref="AA202:AA265" si="121">IF(AC202="","",RANK(AC202,AC$9:AC$308,1))</f>
        <v/>
      </c>
      <c r="AB202" s="16" t="str">
        <f t="shared" ref="AB202:AB265" si="122">IF(AA202="","",G202)</f>
        <v/>
      </c>
      <c r="AC202" s="34" t="str">
        <f t="shared" ref="AC202:AC265" si="123">IF(ISNUMBER(B202)=TRUE,IF(SUM(Z202:Z202)&gt;0,SUM(Z202:Z202),""),"")</f>
        <v/>
      </c>
      <c r="AD202" s="16" t="str">
        <f t="shared" ref="AD202:AD265" si="124">IF(L202=5,M202+B202*10^-6,"")</f>
        <v/>
      </c>
      <c r="AE202" s="16" t="str">
        <f t="shared" ref="AE202:AE265" si="125">IF(AG202="","",RANK(AG202,AG$9:AG$308,1))</f>
        <v/>
      </c>
      <c r="AF202" s="16" t="str">
        <f t="shared" ref="AF202:AF265" si="126">IF(AE202="","",G202)</f>
        <v/>
      </c>
      <c r="AG202" s="34" t="str">
        <f t="shared" ref="AG202:AG265" si="127">IF(ISNUMBER(B202)=TRUE,IF(SUM(AD202:AD202)&gt;0,SUM(AD202:AD202),""),"")</f>
        <v/>
      </c>
      <c r="AH202" s="16" t="str">
        <f t="shared" ref="AH202:AH265" si="128">IF(L202=6,M202+B202*10^-6,"")</f>
        <v/>
      </c>
      <c r="AI202" s="16" t="str">
        <f t="shared" ref="AI202:AI265" si="129">IF(AK202="","",RANK(AK202,AK$9:AK$308,1))</f>
        <v/>
      </c>
      <c r="AJ202" s="16" t="str">
        <f t="shared" ref="AJ202:AJ265" si="130">IF(AI202="","",G202)</f>
        <v/>
      </c>
      <c r="AK202" s="34" t="str">
        <f t="shared" ref="AK202:AK265" si="131">IF(ISNUMBER(B202)=TRUE,IF(SUM(AH202:AH202)&gt;0,SUM(AH202:AH202),""),"")</f>
        <v/>
      </c>
      <c r="AL202" s="34"/>
      <c r="AM202" s="34"/>
      <c r="AN202" s="34"/>
      <c r="AO202" s="34"/>
      <c r="AP202" s="34"/>
      <c r="AQ202" s="34"/>
      <c r="AR202" s="61"/>
      <c r="AS202" s="61"/>
      <c r="AT202" s="61"/>
      <c r="AU202" s="61"/>
      <c r="AV202" s="61"/>
      <c r="AW202" s="61"/>
      <c r="AX202" s="61"/>
      <c r="AY202" s="61"/>
      <c r="AZ202" s="61"/>
      <c r="BA202" s="61"/>
      <c r="BB202" s="61"/>
      <c r="BC202" s="61"/>
      <c r="BD202" s="61"/>
    </row>
    <row r="203" spans="1:56" x14ac:dyDescent="0.2">
      <c r="A203" s="3">
        <v>195</v>
      </c>
      <c r="B203" s="4"/>
      <c r="C203" s="16" t="str">
        <f t="shared" si="102"/>
        <v/>
      </c>
      <c r="D203" s="16" t="str">
        <f t="shared" si="103"/>
        <v/>
      </c>
      <c r="E203" s="20" t="str">
        <f t="shared" si="104"/>
        <v/>
      </c>
      <c r="F203" s="20" t="str">
        <f t="shared" si="105"/>
        <v/>
      </c>
      <c r="G203" s="16" t="str">
        <f t="shared" si="107"/>
        <v/>
      </c>
      <c r="H203" s="17"/>
      <c r="I203" s="17"/>
      <c r="J203" s="36" t="str">
        <f t="shared" si="106"/>
        <v/>
      </c>
      <c r="K203" s="21">
        <f>COUNTIF(D$9:D203,D203)</f>
        <v>120</v>
      </c>
      <c r="L203" s="21">
        <f>COUNTIF(G$9:G203,G203)</f>
        <v>120</v>
      </c>
      <c r="M203" s="16">
        <f>SUMIF(G$9:G203,G203,A$9:A203)</f>
        <v>16260</v>
      </c>
      <c r="N203" s="16" t="str">
        <f t="shared" si="108"/>
        <v/>
      </c>
      <c r="O203" s="16" t="str">
        <f t="shared" si="109"/>
        <v/>
      </c>
      <c r="P203" s="16" t="str">
        <f t="shared" si="110"/>
        <v/>
      </c>
      <c r="Q203" s="34" t="str">
        <f t="shared" si="111"/>
        <v/>
      </c>
      <c r="R203" s="16" t="str">
        <f t="shared" si="112"/>
        <v/>
      </c>
      <c r="S203" s="16" t="str">
        <f t="shared" si="113"/>
        <v/>
      </c>
      <c r="T203" s="16" t="str">
        <f t="shared" si="114"/>
        <v/>
      </c>
      <c r="U203" s="34" t="str">
        <f t="shared" si="115"/>
        <v/>
      </c>
      <c r="V203" s="16" t="str">
        <f t="shared" si="116"/>
        <v/>
      </c>
      <c r="W203" s="16" t="str">
        <f t="shared" si="117"/>
        <v/>
      </c>
      <c r="X203" s="16" t="str">
        <f t="shared" si="118"/>
        <v/>
      </c>
      <c r="Y203" s="34" t="str">
        <f t="shared" si="119"/>
        <v/>
      </c>
      <c r="Z203" s="16" t="str">
        <f t="shared" si="120"/>
        <v/>
      </c>
      <c r="AA203" s="16" t="str">
        <f t="shared" si="121"/>
        <v/>
      </c>
      <c r="AB203" s="16" t="str">
        <f t="shared" si="122"/>
        <v/>
      </c>
      <c r="AC203" s="34" t="str">
        <f t="shared" si="123"/>
        <v/>
      </c>
      <c r="AD203" s="16" t="str">
        <f t="shared" si="124"/>
        <v/>
      </c>
      <c r="AE203" s="16" t="str">
        <f t="shared" si="125"/>
        <v/>
      </c>
      <c r="AF203" s="16" t="str">
        <f t="shared" si="126"/>
        <v/>
      </c>
      <c r="AG203" s="34" t="str">
        <f t="shared" si="127"/>
        <v/>
      </c>
      <c r="AH203" s="16" t="str">
        <f t="shared" si="128"/>
        <v/>
      </c>
      <c r="AI203" s="16" t="str">
        <f t="shared" si="129"/>
        <v/>
      </c>
      <c r="AJ203" s="16" t="str">
        <f t="shared" si="130"/>
        <v/>
      </c>
      <c r="AK203" s="34" t="str">
        <f t="shared" si="131"/>
        <v/>
      </c>
      <c r="AL203" s="34"/>
      <c r="AM203" s="34"/>
      <c r="AN203" s="34"/>
      <c r="AO203" s="34"/>
      <c r="AP203" s="34"/>
      <c r="AQ203" s="34"/>
      <c r="AR203" s="61"/>
      <c r="AS203" s="61"/>
      <c r="AT203" s="61"/>
      <c r="AU203" s="61"/>
      <c r="AV203" s="61"/>
      <c r="AW203" s="61"/>
      <c r="AX203" s="61"/>
      <c r="AY203" s="61"/>
      <c r="AZ203" s="61"/>
      <c r="BA203" s="61"/>
      <c r="BB203" s="61"/>
      <c r="BC203" s="61"/>
      <c r="BD203" s="61"/>
    </row>
    <row r="204" spans="1:56" x14ac:dyDescent="0.2">
      <c r="A204" s="3">
        <v>196</v>
      </c>
      <c r="B204" s="4"/>
      <c r="C204" s="16" t="str">
        <f t="shared" si="102"/>
        <v/>
      </c>
      <c r="D204" s="16" t="str">
        <f t="shared" si="103"/>
        <v/>
      </c>
      <c r="E204" s="20" t="str">
        <f t="shared" si="104"/>
        <v/>
      </c>
      <c r="F204" s="20" t="str">
        <f t="shared" si="105"/>
        <v/>
      </c>
      <c r="G204" s="16" t="str">
        <f t="shared" si="107"/>
        <v/>
      </c>
      <c r="H204" s="17"/>
      <c r="I204" s="17"/>
      <c r="J204" s="36" t="str">
        <f t="shared" si="106"/>
        <v/>
      </c>
      <c r="K204" s="21">
        <f>COUNTIF(D$9:D204,D204)</f>
        <v>121</v>
      </c>
      <c r="L204" s="21">
        <f>COUNTIF(G$9:G204,G204)</f>
        <v>121</v>
      </c>
      <c r="M204" s="16">
        <f>SUMIF(G$9:G204,G204,A$9:A204)</f>
        <v>16456</v>
      </c>
      <c r="N204" s="16" t="str">
        <f t="shared" si="108"/>
        <v/>
      </c>
      <c r="O204" s="16" t="str">
        <f t="shared" si="109"/>
        <v/>
      </c>
      <c r="P204" s="16" t="str">
        <f t="shared" si="110"/>
        <v/>
      </c>
      <c r="Q204" s="34" t="str">
        <f t="shared" si="111"/>
        <v/>
      </c>
      <c r="R204" s="16" t="str">
        <f t="shared" si="112"/>
        <v/>
      </c>
      <c r="S204" s="16" t="str">
        <f t="shared" si="113"/>
        <v/>
      </c>
      <c r="T204" s="16" t="str">
        <f t="shared" si="114"/>
        <v/>
      </c>
      <c r="U204" s="34" t="str">
        <f t="shared" si="115"/>
        <v/>
      </c>
      <c r="V204" s="16" t="str">
        <f t="shared" si="116"/>
        <v/>
      </c>
      <c r="W204" s="16" t="str">
        <f t="shared" si="117"/>
        <v/>
      </c>
      <c r="X204" s="16" t="str">
        <f t="shared" si="118"/>
        <v/>
      </c>
      <c r="Y204" s="34" t="str">
        <f t="shared" si="119"/>
        <v/>
      </c>
      <c r="Z204" s="16" t="str">
        <f t="shared" si="120"/>
        <v/>
      </c>
      <c r="AA204" s="16" t="str">
        <f t="shared" si="121"/>
        <v/>
      </c>
      <c r="AB204" s="16" t="str">
        <f t="shared" si="122"/>
        <v/>
      </c>
      <c r="AC204" s="34" t="str">
        <f t="shared" si="123"/>
        <v/>
      </c>
      <c r="AD204" s="16" t="str">
        <f t="shared" si="124"/>
        <v/>
      </c>
      <c r="AE204" s="16" t="str">
        <f t="shared" si="125"/>
        <v/>
      </c>
      <c r="AF204" s="16" t="str">
        <f t="shared" si="126"/>
        <v/>
      </c>
      <c r="AG204" s="34" t="str">
        <f t="shared" si="127"/>
        <v/>
      </c>
      <c r="AH204" s="16" t="str">
        <f t="shared" si="128"/>
        <v/>
      </c>
      <c r="AI204" s="16" t="str">
        <f t="shared" si="129"/>
        <v/>
      </c>
      <c r="AJ204" s="16" t="str">
        <f t="shared" si="130"/>
        <v/>
      </c>
      <c r="AK204" s="34" t="str">
        <f t="shared" si="131"/>
        <v/>
      </c>
      <c r="AL204" s="34"/>
      <c r="AM204" s="34"/>
      <c r="AN204" s="34"/>
      <c r="AO204" s="34"/>
      <c r="AP204" s="34"/>
      <c r="AQ204" s="34"/>
      <c r="AR204" s="61"/>
      <c r="AS204" s="61"/>
      <c r="AT204" s="61"/>
      <c r="AU204" s="61"/>
      <c r="AV204" s="61"/>
      <c r="AW204" s="61"/>
      <c r="AX204" s="61"/>
      <c r="AY204" s="61"/>
      <c r="AZ204" s="61"/>
      <c r="BA204" s="61"/>
      <c r="BB204" s="61"/>
      <c r="BC204" s="61"/>
      <c r="BD204" s="61"/>
    </row>
    <row r="205" spans="1:56" x14ac:dyDescent="0.2">
      <c r="A205" s="3">
        <v>197</v>
      </c>
      <c r="B205" s="4"/>
      <c r="C205" s="16" t="str">
        <f t="shared" si="102"/>
        <v/>
      </c>
      <c r="D205" s="16" t="str">
        <f t="shared" si="103"/>
        <v/>
      </c>
      <c r="E205" s="20" t="str">
        <f t="shared" si="104"/>
        <v/>
      </c>
      <c r="F205" s="20" t="str">
        <f t="shared" si="105"/>
        <v/>
      </c>
      <c r="G205" s="16" t="str">
        <f t="shared" si="107"/>
        <v/>
      </c>
      <c r="H205" s="17"/>
      <c r="I205" s="17"/>
      <c r="J205" s="36" t="str">
        <f t="shared" si="106"/>
        <v/>
      </c>
      <c r="K205" s="21">
        <f>COUNTIF(D$9:D205,D205)</f>
        <v>122</v>
      </c>
      <c r="L205" s="21">
        <f>COUNTIF(G$9:G205,G205)</f>
        <v>122</v>
      </c>
      <c r="M205" s="16">
        <f>SUMIF(G$9:G205,G205,A$9:A205)</f>
        <v>16653</v>
      </c>
      <c r="N205" s="16" t="str">
        <f t="shared" si="108"/>
        <v/>
      </c>
      <c r="O205" s="16" t="str">
        <f t="shared" si="109"/>
        <v/>
      </c>
      <c r="P205" s="16" t="str">
        <f t="shared" si="110"/>
        <v/>
      </c>
      <c r="Q205" s="34" t="str">
        <f t="shared" si="111"/>
        <v/>
      </c>
      <c r="R205" s="16" t="str">
        <f t="shared" si="112"/>
        <v/>
      </c>
      <c r="S205" s="16" t="str">
        <f t="shared" si="113"/>
        <v/>
      </c>
      <c r="T205" s="16" t="str">
        <f t="shared" si="114"/>
        <v/>
      </c>
      <c r="U205" s="34" t="str">
        <f t="shared" si="115"/>
        <v/>
      </c>
      <c r="V205" s="16" t="str">
        <f t="shared" si="116"/>
        <v/>
      </c>
      <c r="W205" s="16" t="str">
        <f t="shared" si="117"/>
        <v/>
      </c>
      <c r="X205" s="16" t="str">
        <f t="shared" si="118"/>
        <v/>
      </c>
      <c r="Y205" s="34" t="str">
        <f t="shared" si="119"/>
        <v/>
      </c>
      <c r="Z205" s="16" t="str">
        <f t="shared" si="120"/>
        <v/>
      </c>
      <c r="AA205" s="16" t="str">
        <f t="shared" si="121"/>
        <v/>
      </c>
      <c r="AB205" s="16" t="str">
        <f t="shared" si="122"/>
        <v/>
      </c>
      <c r="AC205" s="34" t="str">
        <f t="shared" si="123"/>
        <v/>
      </c>
      <c r="AD205" s="16" t="str">
        <f t="shared" si="124"/>
        <v/>
      </c>
      <c r="AE205" s="16" t="str">
        <f t="shared" si="125"/>
        <v/>
      </c>
      <c r="AF205" s="16" t="str">
        <f t="shared" si="126"/>
        <v/>
      </c>
      <c r="AG205" s="34" t="str">
        <f t="shared" si="127"/>
        <v/>
      </c>
      <c r="AH205" s="16" t="str">
        <f t="shared" si="128"/>
        <v/>
      </c>
      <c r="AI205" s="16" t="str">
        <f t="shared" si="129"/>
        <v/>
      </c>
      <c r="AJ205" s="16" t="str">
        <f t="shared" si="130"/>
        <v/>
      </c>
      <c r="AK205" s="34" t="str">
        <f t="shared" si="131"/>
        <v/>
      </c>
      <c r="AL205" s="34"/>
      <c r="AM205" s="34"/>
      <c r="AN205" s="34"/>
      <c r="AO205" s="34"/>
      <c r="AP205" s="34"/>
      <c r="AQ205" s="34"/>
      <c r="AR205" s="61"/>
      <c r="AS205" s="61"/>
      <c r="AT205" s="61"/>
      <c r="AU205" s="61"/>
      <c r="AV205" s="61"/>
      <c r="AW205" s="61"/>
      <c r="AX205" s="61"/>
      <c r="AY205" s="61"/>
      <c r="AZ205" s="61"/>
      <c r="BA205" s="61"/>
      <c r="BB205" s="61"/>
      <c r="BC205" s="61"/>
      <c r="BD205" s="61"/>
    </row>
    <row r="206" spans="1:56" x14ac:dyDescent="0.2">
      <c r="A206" s="3">
        <v>198</v>
      </c>
      <c r="B206" s="4"/>
      <c r="C206" s="16" t="str">
        <f t="shared" si="102"/>
        <v/>
      </c>
      <c r="D206" s="16" t="str">
        <f t="shared" si="103"/>
        <v/>
      </c>
      <c r="E206" s="20" t="str">
        <f t="shared" si="104"/>
        <v/>
      </c>
      <c r="F206" s="20" t="str">
        <f t="shared" si="105"/>
        <v/>
      </c>
      <c r="G206" s="16" t="str">
        <f t="shared" si="107"/>
        <v/>
      </c>
      <c r="H206" s="17"/>
      <c r="I206" s="17"/>
      <c r="J206" s="36" t="str">
        <f t="shared" si="106"/>
        <v/>
      </c>
      <c r="K206" s="21">
        <f>COUNTIF(D$9:D206,D206)</f>
        <v>123</v>
      </c>
      <c r="L206" s="21">
        <f>COUNTIF(G$9:G206,G206)</f>
        <v>123</v>
      </c>
      <c r="M206" s="16">
        <f>SUMIF(G$9:G206,G206,A$9:A206)</f>
        <v>16851</v>
      </c>
      <c r="N206" s="16" t="str">
        <f t="shared" si="108"/>
        <v/>
      </c>
      <c r="O206" s="16" t="str">
        <f t="shared" si="109"/>
        <v/>
      </c>
      <c r="P206" s="16" t="str">
        <f t="shared" si="110"/>
        <v/>
      </c>
      <c r="Q206" s="34" t="str">
        <f t="shared" si="111"/>
        <v/>
      </c>
      <c r="R206" s="16" t="str">
        <f t="shared" si="112"/>
        <v/>
      </c>
      <c r="S206" s="16" t="str">
        <f t="shared" si="113"/>
        <v/>
      </c>
      <c r="T206" s="16" t="str">
        <f t="shared" si="114"/>
        <v/>
      </c>
      <c r="U206" s="34" t="str">
        <f t="shared" si="115"/>
        <v/>
      </c>
      <c r="V206" s="16" t="str">
        <f t="shared" si="116"/>
        <v/>
      </c>
      <c r="W206" s="16" t="str">
        <f t="shared" si="117"/>
        <v/>
      </c>
      <c r="X206" s="16" t="str">
        <f t="shared" si="118"/>
        <v/>
      </c>
      <c r="Y206" s="34" t="str">
        <f t="shared" si="119"/>
        <v/>
      </c>
      <c r="Z206" s="16" t="str">
        <f t="shared" si="120"/>
        <v/>
      </c>
      <c r="AA206" s="16" t="str">
        <f t="shared" si="121"/>
        <v/>
      </c>
      <c r="AB206" s="16" t="str">
        <f t="shared" si="122"/>
        <v/>
      </c>
      <c r="AC206" s="34" t="str">
        <f t="shared" si="123"/>
        <v/>
      </c>
      <c r="AD206" s="16" t="str">
        <f t="shared" si="124"/>
        <v/>
      </c>
      <c r="AE206" s="16" t="str">
        <f t="shared" si="125"/>
        <v/>
      </c>
      <c r="AF206" s="16" t="str">
        <f t="shared" si="126"/>
        <v/>
      </c>
      <c r="AG206" s="34" t="str">
        <f t="shared" si="127"/>
        <v/>
      </c>
      <c r="AH206" s="16" t="str">
        <f t="shared" si="128"/>
        <v/>
      </c>
      <c r="AI206" s="16" t="str">
        <f t="shared" si="129"/>
        <v/>
      </c>
      <c r="AJ206" s="16" t="str">
        <f t="shared" si="130"/>
        <v/>
      </c>
      <c r="AK206" s="34" t="str">
        <f t="shared" si="131"/>
        <v/>
      </c>
      <c r="AL206" s="34"/>
      <c r="AM206" s="34"/>
      <c r="AN206" s="34"/>
      <c r="AO206" s="34"/>
      <c r="AP206" s="34"/>
      <c r="AQ206" s="34"/>
      <c r="AR206" s="61"/>
      <c r="AS206" s="61"/>
      <c r="AT206" s="61"/>
      <c r="AU206" s="61"/>
      <c r="AV206" s="61"/>
      <c r="AW206" s="61"/>
      <c r="AX206" s="61"/>
      <c r="AY206" s="61"/>
      <c r="AZ206" s="61"/>
      <c r="BA206" s="61"/>
      <c r="BB206" s="61"/>
      <c r="BC206" s="61"/>
      <c r="BD206" s="61"/>
    </row>
    <row r="207" spans="1:56" x14ac:dyDescent="0.2">
      <c r="A207" s="3">
        <v>199</v>
      </c>
      <c r="B207" s="4"/>
      <c r="C207" s="16" t="str">
        <f t="shared" si="102"/>
        <v/>
      </c>
      <c r="D207" s="16" t="str">
        <f t="shared" si="103"/>
        <v/>
      </c>
      <c r="E207" s="20" t="str">
        <f t="shared" si="104"/>
        <v/>
      </c>
      <c r="F207" s="20" t="str">
        <f t="shared" si="105"/>
        <v/>
      </c>
      <c r="G207" s="16" t="str">
        <f t="shared" si="107"/>
        <v/>
      </c>
      <c r="H207" s="17"/>
      <c r="I207" s="17"/>
      <c r="J207" s="36" t="str">
        <f t="shared" si="106"/>
        <v/>
      </c>
      <c r="K207" s="21">
        <f>COUNTIF(D$9:D207,D207)</f>
        <v>124</v>
      </c>
      <c r="L207" s="21">
        <f>COUNTIF(G$9:G207,G207)</f>
        <v>124</v>
      </c>
      <c r="M207" s="16">
        <f>SUMIF(G$9:G207,G207,A$9:A207)</f>
        <v>17050</v>
      </c>
      <c r="N207" s="16" t="str">
        <f t="shared" si="108"/>
        <v/>
      </c>
      <c r="O207" s="16" t="str">
        <f t="shared" si="109"/>
        <v/>
      </c>
      <c r="P207" s="16" t="str">
        <f t="shared" si="110"/>
        <v/>
      </c>
      <c r="Q207" s="34" t="str">
        <f t="shared" si="111"/>
        <v/>
      </c>
      <c r="R207" s="16" t="str">
        <f t="shared" si="112"/>
        <v/>
      </c>
      <c r="S207" s="16" t="str">
        <f t="shared" si="113"/>
        <v/>
      </c>
      <c r="T207" s="16" t="str">
        <f t="shared" si="114"/>
        <v/>
      </c>
      <c r="U207" s="34" t="str">
        <f t="shared" si="115"/>
        <v/>
      </c>
      <c r="V207" s="16" t="str">
        <f t="shared" si="116"/>
        <v/>
      </c>
      <c r="W207" s="16" t="str">
        <f t="shared" si="117"/>
        <v/>
      </c>
      <c r="X207" s="16" t="str">
        <f t="shared" si="118"/>
        <v/>
      </c>
      <c r="Y207" s="34" t="str">
        <f t="shared" si="119"/>
        <v/>
      </c>
      <c r="Z207" s="16" t="str">
        <f t="shared" si="120"/>
        <v/>
      </c>
      <c r="AA207" s="16" t="str">
        <f t="shared" si="121"/>
        <v/>
      </c>
      <c r="AB207" s="16" t="str">
        <f t="shared" si="122"/>
        <v/>
      </c>
      <c r="AC207" s="34" t="str">
        <f t="shared" si="123"/>
        <v/>
      </c>
      <c r="AD207" s="16" t="str">
        <f t="shared" si="124"/>
        <v/>
      </c>
      <c r="AE207" s="16" t="str">
        <f t="shared" si="125"/>
        <v/>
      </c>
      <c r="AF207" s="16" t="str">
        <f t="shared" si="126"/>
        <v/>
      </c>
      <c r="AG207" s="34" t="str">
        <f t="shared" si="127"/>
        <v/>
      </c>
      <c r="AH207" s="16" t="str">
        <f t="shared" si="128"/>
        <v/>
      </c>
      <c r="AI207" s="16" t="str">
        <f t="shared" si="129"/>
        <v/>
      </c>
      <c r="AJ207" s="16" t="str">
        <f t="shared" si="130"/>
        <v/>
      </c>
      <c r="AK207" s="34" t="str">
        <f t="shared" si="131"/>
        <v/>
      </c>
      <c r="AL207" s="34"/>
      <c r="AM207" s="34"/>
      <c r="AN207" s="34"/>
      <c r="AO207" s="34"/>
      <c r="AP207" s="34"/>
      <c r="AQ207" s="34"/>
      <c r="AR207" s="61"/>
      <c r="AS207" s="61"/>
      <c r="AT207" s="61"/>
      <c r="AU207" s="61"/>
      <c r="AV207" s="61"/>
      <c r="AW207" s="61"/>
      <c r="AX207" s="61"/>
      <c r="AY207" s="61"/>
      <c r="AZ207" s="61"/>
      <c r="BA207" s="61"/>
      <c r="BB207" s="61"/>
      <c r="BC207" s="61"/>
      <c r="BD207" s="61"/>
    </row>
    <row r="208" spans="1:56" x14ac:dyDescent="0.2">
      <c r="A208" s="3">
        <v>200</v>
      </c>
      <c r="B208" s="4"/>
      <c r="C208" s="16" t="str">
        <f t="shared" si="102"/>
        <v/>
      </c>
      <c r="D208" s="16" t="str">
        <f t="shared" si="103"/>
        <v/>
      </c>
      <c r="E208" s="20" t="str">
        <f t="shared" si="104"/>
        <v/>
      </c>
      <c r="F208" s="20" t="str">
        <f t="shared" si="105"/>
        <v/>
      </c>
      <c r="G208" s="16" t="str">
        <f t="shared" si="107"/>
        <v/>
      </c>
      <c r="H208" s="17"/>
      <c r="I208" s="17"/>
      <c r="J208" s="36" t="str">
        <f t="shared" si="106"/>
        <v/>
      </c>
      <c r="K208" s="21">
        <f>COUNTIF(D$9:D208,D208)</f>
        <v>125</v>
      </c>
      <c r="L208" s="21">
        <f>COUNTIF(G$9:G208,G208)</f>
        <v>125</v>
      </c>
      <c r="M208" s="16">
        <f>SUMIF(G$9:G208,G208,A$9:A208)</f>
        <v>17250</v>
      </c>
      <c r="N208" s="16" t="str">
        <f t="shared" si="108"/>
        <v/>
      </c>
      <c r="O208" s="16" t="str">
        <f t="shared" si="109"/>
        <v/>
      </c>
      <c r="P208" s="16" t="str">
        <f t="shared" si="110"/>
        <v/>
      </c>
      <c r="Q208" s="34" t="str">
        <f t="shared" si="111"/>
        <v/>
      </c>
      <c r="R208" s="16" t="str">
        <f t="shared" si="112"/>
        <v/>
      </c>
      <c r="S208" s="16" t="str">
        <f t="shared" si="113"/>
        <v/>
      </c>
      <c r="T208" s="16" t="str">
        <f t="shared" si="114"/>
        <v/>
      </c>
      <c r="U208" s="34" t="str">
        <f t="shared" si="115"/>
        <v/>
      </c>
      <c r="V208" s="16" t="str">
        <f t="shared" si="116"/>
        <v/>
      </c>
      <c r="W208" s="16" t="str">
        <f t="shared" si="117"/>
        <v/>
      </c>
      <c r="X208" s="16" t="str">
        <f t="shared" si="118"/>
        <v/>
      </c>
      <c r="Y208" s="34" t="str">
        <f t="shared" si="119"/>
        <v/>
      </c>
      <c r="Z208" s="16" t="str">
        <f t="shared" si="120"/>
        <v/>
      </c>
      <c r="AA208" s="16" t="str">
        <f t="shared" si="121"/>
        <v/>
      </c>
      <c r="AB208" s="16" t="str">
        <f t="shared" si="122"/>
        <v/>
      </c>
      <c r="AC208" s="34" t="str">
        <f t="shared" si="123"/>
        <v/>
      </c>
      <c r="AD208" s="16" t="str">
        <f t="shared" si="124"/>
        <v/>
      </c>
      <c r="AE208" s="16" t="str">
        <f t="shared" si="125"/>
        <v/>
      </c>
      <c r="AF208" s="16" t="str">
        <f t="shared" si="126"/>
        <v/>
      </c>
      <c r="AG208" s="34" t="str">
        <f t="shared" si="127"/>
        <v/>
      </c>
      <c r="AH208" s="16" t="str">
        <f t="shared" si="128"/>
        <v/>
      </c>
      <c r="AI208" s="16" t="str">
        <f t="shared" si="129"/>
        <v/>
      </c>
      <c r="AJ208" s="16" t="str">
        <f t="shared" si="130"/>
        <v/>
      </c>
      <c r="AK208" s="34" t="str">
        <f t="shared" si="131"/>
        <v/>
      </c>
      <c r="AL208" s="34"/>
      <c r="AM208" s="34"/>
      <c r="AN208" s="34"/>
      <c r="AO208" s="34"/>
      <c r="AP208" s="34"/>
      <c r="AQ208" s="34"/>
      <c r="AR208" s="61"/>
      <c r="AS208" s="61"/>
      <c r="AT208" s="61"/>
      <c r="AU208" s="61"/>
      <c r="AV208" s="61"/>
      <c r="AW208" s="61"/>
      <c r="AX208" s="61"/>
      <c r="AY208" s="61"/>
      <c r="AZ208" s="61"/>
      <c r="BA208" s="61"/>
      <c r="BB208" s="61"/>
      <c r="BC208" s="61"/>
      <c r="BD208" s="61"/>
    </row>
    <row r="209" spans="1:56" x14ac:dyDescent="0.2">
      <c r="A209" s="3">
        <v>201</v>
      </c>
      <c r="B209" s="4"/>
      <c r="C209" s="16" t="str">
        <f t="shared" si="102"/>
        <v/>
      </c>
      <c r="D209" s="16" t="str">
        <f t="shared" si="103"/>
        <v/>
      </c>
      <c r="E209" s="20" t="str">
        <f t="shared" si="104"/>
        <v/>
      </c>
      <c r="F209" s="20" t="str">
        <f t="shared" si="105"/>
        <v/>
      </c>
      <c r="G209" s="16" t="str">
        <f t="shared" si="107"/>
        <v/>
      </c>
      <c r="H209" s="17"/>
      <c r="I209" s="17"/>
      <c r="J209" s="36" t="str">
        <f t="shared" si="106"/>
        <v/>
      </c>
      <c r="K209" s="21">
        <f>COUNTIF(D$9:D209,D209)</f>
        <v>126</v>
      </c>
      <c r="L209" s="21">
        <f>COUNTIF(G$9:G209,G209)</f>
        <v>126</v>
      </c>
      <c r="M209" s="16">
        <f>SUMIF(G$9:G209,G209,A$9:A209)</f>
        <v>17451</v>
      </c>
      <c r="N209" s="16" t="str">
        <f t="shared" si="108"/>
        <v/>
      </c>
      <c r="O209" s="16" t="str">
        <f t="shared" si="109"/>
        <v/>
      </c>
      <c r="P209" s="16" t="str">
        <f t="shared" si="110"/>
        <v/>
      </c>
      <c r="Q209" s="34" t="str">
        <f t="shared" si="111"/>
        <v/>
      </c>
      <c r="R209" s="16" t="str">
        <f t="shared" si="112"/>
        <v/>
      </c>
      <c r="S209" s="16" t="str">
        <f t="shared" si="113"/>
        <v/>
      </c>
      <c r="T209" s="16" t="str">
        <f t="shared" si="114"/>
        <v/>
      </c>
      <c r="U209" s="34" t="str">
        <f t="shared" si="115"/>
        <v/>
      </c>
      <c r="V209" s="16" t="str">
        <f t="shared" si="116"/>
        <v/>
      </c>
      <c r="W209" s="16" t="str">
        <f t="shared" si="117"/>
        <v/>
      </c>
      <c r="X209" s="16" t="str">
        <f t="shared" si="118"/>
        <v/>
      </c>
      <c r="Y209" s="34" t="str">
        <f t="shared" si="119"/>
        <v/>
      </c>
      <c r="Z209" s="16" t="str">
        <f t="shared" si="120"/>
        <v/>
      </c>
      <c r="AA209" s="16" t="str">
        <f t="shared" si="121"/>
        <v/>
      </c>
      <c r="AB209" s="16" t="str">
        <f t="shared" si="122"/>
        <v/>
      </c>
      <c r="AC209" s="34" t="str">
        <f t="shared" si="123"/>
        <v/>
      </c>
      <c r="AD209" s="16" t="str">
        <f t="shared" si="124"/>
        <v/>
      </c>
      <c r="AE209" s="16" t="str">
        <f t="shared" si="125"/>
        <v/>
      </c>
      <c r="AF209" s="16" t="str">
        <f t="shared" si="126"/>
        <v/>
      </c>
      <c r="AG209" s="34" t="str">
        <f t="shared" si="127"/>
        <v/>
      </c>
      <c r="AH209" s="16" t="str">
        <f t="shared" si="128"/>
        <v/>
      </c>
      <c r="AI209" s="16" t="str">
        <f t="shared" si="129"/>
        <v/>
      </c>
      <c r="AJ209" s="16" t="str">
        <f t="shared" si="130"/>
        <v/>
      </c>
      <c r="AK209" s="34" t="str">
        <f t="shared" si="131"/>
        <v/>
      </c>
      <c r="AL209" s="34"/>
      <c r="AM209" s="34"/>
      <c r="AN209" s="34"/>
      <c r="AO209" s="34"/>
      <c r="AP209" s="34"/>
      <c r="AQ209" s="34"/>
      <c r="AR209" s="61"/>
      <c r="AS209" s="61"/>
      <c r="AT209" s="61"/>
      <c r="AU209" s="61"/>
      <c r="AV209" s="61"/>
      <c r="AW209" s="61"/>
      <c r="AX209" s="61"/>
      <c r="AY209" s="61"/>
      <c r="AZ209" s="61"/>
      <c r="BA209" s="61"/>
      <c r="BB209" s="61"/>
      <c r="BC209" s="61"/>
      <c r="BD209" s="61"/>
    </row>
    <row r="210" spans="1:56" x14ac:dyDescent="0.2">
      <c r="A210" s="3">
        <v>202</v>
      </c>
      <c r="B210" s="4"/>
      <c r="C210" s="16" t="str">
        <f t="shared" si="102"/>
        <v/>
      </c>
      <c r="D210" s="16" t="str">
        <f t="shared" si="103"/>
        <v/>
      </c>
      <c r="E210" s="20" t="str">
        <f t="shared" si="104"/>
        <v/>
      </c>
      <c r="F210" s="20" t="str">
        <f t="shared" si="105"/>
        <v/>
      </c>
      <c r="G210" s="16" t="str">
        <f t="shared" si="107"/>
        <v/>
      </c>
      <c r="H210" s="17"/>
      <c r="I210" s="17"/>
      <c r="J210" s="36" t="str">
        <f t="shared" si="106"/>
        <v/>
      </c>
      <c r="K210" s="21">
        <f>COUNTIF(D$9:D210,D210)</f>
        <v>127</v>
      </c>
      <c r="L210" s="21">
        <f>COUNTIF(G$9:G210,G210)</f>
        <v>127</v>
      </c>
      <c r="M210" s="16">
        <f>SUMIF(G$9:G210,G210,A$9:A210)</f>
        <v>17653</v>
      </c>
      <c r="N210" s="16" t="str">
        <f t="shared" si="108"/>
        <v/>
      </c>
      <c r="O210" s="16" t="str">
        <f t="shared" si="109"/>
        <v/>
      </c>
      <c r="P210" s="16" t="str">
        <f t="shared" si="110"/>
        <v/>
      </c>
      <c r="Q210" s="34" t="str">
        <f t="shared" si="111"/>
        <v/>
      </c>
      <c r="R210" s="16" t="str">
        <f t="shared" si="112"/>
        <v/>
      </c>
      <c r="S210" s="16" t="str">
        <f t="shared" si="113"/>
        <v/>
      </c>
      <c r="T210" s="16" t="str">
        <f t="shared" si="114"/>
        <v/>
      </c>
      <c r="U210" s="34" t="str">
        <f t="shared" si="115"/>
        <v/>
      </c>
      <c r="V210" s="16" t="str">
        <f t="shared" si="116"/>
        <v/>
      </c>
      <c r="W210" s="16" t="str">
        <f t="shared" si="117"/>
        <v/>
      </c>
      <c r="X210" s="16" t="str">
        <f t="shared" si="118"/>
        <v/>
      </c>
      <c r="Y210" s="34" t="str">
        <f t="shared" si="119"/>
        <v/>
      </c>
      <c r="Z210" s="16" t="str">
        <f t="shared" si="120"/>
        <v/>
      </c>
      <c r="AA210" s="16" t="str">
        <f t="shared" si="121"/>
        <v/>
      </c>
      <c r="AB210" s="16" t="str">
        <f t="shared" si="122"/>
        <v/>
      </c>
      <c r="AC210" s="34" t="str">
        <f t="shared" si="123"/>
        <v/>
      </c>
      <c r="AD210" s="16" t="str">
        <f t="shared" si="124"/>
        <v/>
      </c>
      <c r="AE210" s="16" t="str">
        <f t="shared" si="125"/>
        <v/>
      </c>
      <c r="AF210" s="16" t="str">
        <f t="shared" si="126"/>
        <v/>
      </c>
      <c r="AG210" s="34" t="str">
        <f t="shared" si="127"/>
        <v/>
      </c>
      <c r="AH210" s="16" t="str">
        <f t="shared" si="128"/>
        <v/>
      </c>
      <c r="AI210" s="16" t="str">
        <f t="shared" si="129"/>
        <v/>
      </c>
      <c r="AJ210" s="16" t="str">
        <f t="shared" si="130"/>
        <v/>
      </c>
      <c r="AK210" s="34" t="str">
        <f t="shared" si="131"/>
        <v/>
      </c>
      <c r="AL210" s="34"/>
      <c r="AM210" s="34"/>
      <c r="AN210" s="34"/>
      <c r="AO210" s="34"/>
      <c r="AP210" s="34"/>
      <c r="AQ210" s="34"/>
      <c r="AR210" s="61"/>
      <c r="AS210" s="61"/>
      <c r="AT210" s="61"/>
      <c r="AU210" s="61"/>
      <c r="AV210" s="61"/>
      <c r="AW210" s="61"/>
      <c r="AX210" s="61"/>
      <c r="AY210" s="61"/>
      <c r="AZ210" s="61"/>
      <c r="BA210" s="61"/>
      <c r="BB210" s="61"/>
      <c r="BC210" s="61"/>
      <c r="BD210" s="61"/>
    </row>
    <row r="211" spans="1:56" x14ac:dyDescent="0.2">
      <c r="A211" s="3">
        <v>203</v>
      </c>
      <c r="B211" s="4"/>
      <c r="C211" s="16" t="str">
        <f t="shared" si="102"/>
        <v/>
      </c>
      <c r="D211" s="16" t="str">
        <f t="shared" si="103"/>
        <v/>
      </c>
      <c r="E211" s="20" t="str">
        <f t="shared" si="104"/>
        <v/>
      </c>
      <c r="F211" s="20" t="str">
        <f t="shared" si="105"/>
        <v/>
      </c>
      <c r="G211" s="16" t="str">
        <f t="shared" si="107"/>
        <v/>
      </c>
      <c r="H211" s="17"/>
      <c r="I211" s="17"/>
      <c r="J211" s="36" t="str">
        <f t="shared" si="106"/>
        <v/>
      </c>
      <c r="K211" s="21">
        <f>COUNTIF(D$9:D211,D211)</f>
        <v>128</v>
      </c>
      <c r="L211" s="21">
        <f>COUNTIF(G$9:G211,G211)</f>
        <v>128</v>
      </c>
      <c r="M211" s="16">
        <f>SUMIF(G$9:G211,G211,A$9:A211)</f>
        <v>17856</v>
      </c>
      <c r="N211" s="16" t="str">
        <f t="shared" si="108"/>
        <v/>
      </c>
      <c r="O211" s="16" t="str">
        <f t="shared" si="109"/>
        <v/>
      </c>
      <c r="P211" s="16" t="str">
        <f t="shared" si="110"/>
        <v/>
      </c>
      <c r="Q211" s="34" t="str">
        <f t="shared" si="111"/>
        <v/>
      </c>
      <c r="R211" s="16" t="str">
        <f t="shared" si="112"/>
        <v/>
      </c>
      <c r="S211" s="16" t="str">
        <f t="shared" si="113"/>
        <v/>
      </c>
      <c r="T211" s="16" t="str">
        <f t="shared" si="114"/>
        <v/>
      </c>
      <c r="U211" s="34" t="str">
        <f t="shared" si="115"/>
        <v/>
      </c>
      <c r="V211" s="16" t="str">
        <f t="shared" si="116"/>
        <v/>
      </c>
      <c r="W211" s="16" t="str">
        <f t="shared" si="117"/>
        <v/>
      </c>
      <c r="X211" s="16" t="str">
        <f t="shared" si="118"/>
        <v/>
      </c>
      <c r="Y211" s="34" t="str">
        <f t="shared" si="119"/>
        <v/>
      </c>
      <c r="Z211" s="16" t="str">
        <f t="shared" si="120"/>
        <v/>
      </c>
      <c r="AA211" s="16" t="str">
        <f t="shared" si="121"/>
        <v/>
      </c>
      <c r="AB211" s="16" t="str">
        <f t="shared" si="122"/>
        <v/>
      </c>
      <c r="AC211" s="34" t="str">
        <f t="shared" si="123"/>
        <v/>
      </c>
      <c r="AD211" s="16" t="str">
        <f t="shared" si="124"/>
        <v/>
      </c>
      <c r="AE211" s="16" t="str">
        <f t="shared" si="125"/>
        <v/>
      </c>
      <c r="AF211" s="16" t="str">
        <f t="shared" si="126"/>
        <v/>
      </c>
      <c r="AG211" s="34" t="str">
        <f t="shared" si="127"/>
        <v/>
      </c>
      <c r="AH211" s="16" t="str">
        <f t="shared" si="128"/>
        <v/>
      </c>
      <c r="AI211" s="16" t="str">
        <f t="shared" si="129"/>
        <v/>
      </c>
      <c r="AJ211" s="16" t="str">
        <f t="shared" si="130"/>
        <v/>
      </c>
      <c r="AK211" s="34" t="str">
        <f t="shared" si="131"/>
        <v/>
      </c>
      <c r="AL211" s="34"/>
      <c r="AM211" s="34"/>
      <c r="AN211" s="34"/>
      <c r="AO211" s="34"/>
      <c r="AP211" s="34"/>
      <c r="AQ211" s="34"/>
      <c r="AR211" s="61"/>
      <c r="AS211" s="61"/>
      <c r="AT211" s="61"/>
      <c r="AU211" s="61"/>
      <c r="AV211" s="61"/>
      <c r="AW211" s="61"/>
      <c r="AX211" s="61"/>
      <c r="AY211" s="61"/>
      <c r="AZ211" s="61"/>
      <c r="BA211" s="61"/>
      <c r="BB211" s="61"/>
      <c r="BC211" s="61"/>
      <c r="BD211" s="61"/>
    </row>
    <row r="212" spans="1:56" x14ac:dyDescent="0.2">
      <c r="A212" s="3">
        <v>204</v>
      </c>
      <c r="B212" s="4"/>
      <c r="C212" s="16" t="str">
        <f t="shared" si="102"/>
        <v/>
      </c>
      <c r="D212" s="16" t="str">
        <f t="shared" si="103"/>
        <v/>
      </c>
      <c r="E212" s="20" t="str">
        <f t="shared" si="104"/>
        <v/>
      </c>
      <c r="F212" s="20" t="str">
        <f t="shared" si="105"/>
        <v/>
      </c>
      <c r="G212" s="16" t="str">
        <f t="shared" si="107"/>
        <v/>
      </c>
      <c r="H212" s="17"/>
      <c r="I212" s="17"/>
      <c r="J212" s="36" t="str">
        <f t="shared" si="106"/>
        <v/>
      </c>
      <c r="K212" s="21">
        <f>COUNTIF(D$9:D212,D212)</f>
        <v>129</v>
      </c>
      <c r="L212" s="21">
        <f>COUNTIF(G$9:G212,G212)</f>
        <v>129</v>
      </c>
      <c r="M212" s="16">
        <f>SUMIF(G$9:G212,G212,A$9:A212)</f>
        <v>18060</v>
      </c>
      <c r="N212" s="16" t="str">
        <f t="shared" si="108"/>
        <v/>
      </c>
      <c r="O212" s="16" t="str">
        <f t="shared" si="109"/>
        <v/>
      </c>
      <c r="P212" s="16" t="str">
        <f t="shared" si="110"/>
        <v/>
      </c>
      <c r="Q212" s="34" t="str">
        <f t="shared" si="111"/>
        <v/>
      </c>
      <c r="R212" s="16" t="str">
        <f t="shared" si="112"/>
        <v/>
      </c>
      <c r="S212" s="16" t="str">
        <f t="shared" si="113"/>
        <v/>
      </c>
      <c r="T212" s="16" t="str">
        <f t="shared" si="114"/>
        <v/>
      </c>
      <c r="U212" s="34" t="str">
        <f t="shared" si="115"/>
        <v/>
      </c>
      <c r="V212" s="16" t="str">
        <f t="shared" si="116"/>
        <v/>
      </c>
      <c r="W212" s="16" t="str">
        <f t="shared" si="117"/>
        <v/>
      </c>
      <c r="X212" s="16" t="str">
        <f t="shared" si="118"/>
        <v/>
      </c>
      <c r="Y212" s="34" t="str">
        <f t="shared" si="119"/>
        <v/>
      </c>
      <c r="Z212" s="16" t="str">
        <f t="shared" si="120"/>
        <v/>
      </c>
      <c r="AA212" s="16" t="str">
        <f t="shared" si="121"/>
        <v/>
      </c>
      <c r="AB212" s="16" t="str">
        <f t="shared" si="122"/>
        <v/>
      </c>
      <c r="AC212" s="34" t="str">
        <f t="shared" si="123"/>
        <v/>
      </c>
      <c r="AD212" s="16" t="str">
        <f t="shared" si="124"/>
        <v/>
      </c>
      <c r="AE212" s="16" t="str">
        <f t="shared" si="125"/>
        <v/>
      </c>
      <c r="AF212" s="16" t="str">
        <f t="shared" si="126"/>
        <v/>
      </c>
      <c r="AG212" s="34" t="str">
        <f t="shared" si="127"/>
        <v/>
      </c>
      <c r="AH212" s="16" t="str">
        <f t="shared" si="128"/>
        <v/>
      </c>
      <c r="AI212" s="16" t="str">
        <f t="shared" si="129"/>
        <v/>
      </c>
      <c r="AJ212" s="16" t="str">
        <f t="shared" si="130"/>
        <v/>
      </c>
      <c r="AK212" s="34" t="str">
        <f t="shared" si="131"/>
        <v/>
      </c>
      <c r="AL212" s="34"/>
      <c r="AM212" s="34"/>
      <c r="AN212" s="34"/>
      <c r="AO212" s="34"/>
      <c r="AP212" s="34"/>
      <c r="AQ212" s="34"/>
      <c r="AR212" s="61"/>
      <c r="AS212" s="61"/>
      <c r="AT212" s="61"/>
      <c r="AU212" s="61"/>
      <c r="AV212" s="61"/>
      <c r="AW212" s="61"/>
      <c r="AX212" s="61"/>
      <c r="AY212" s="61"/>
      <c r="AZ212" s="61"/>
      <c r="BA212" s="61"/>
      <c r="BB212" s="61"/>
      <c r="BC212" s="61"/>
      <c r="BD212" s="61"/>
    </row>
    <row r="213" spans="1:56" x14ac:dyDescent="0.2">
      <c r="A213" s="3">
        <v>205</v>
      </c>
      <c r="B213" s="4"/>
      <c r="C213" s="16" t="str">
        <f t="shared" si="102"/>
        <v/>
      </c>
      <c r="D213" s="16" t="str">
        <f t="shared" si="103"/>
        <v/>
      </c>
      <c r="E213" s="20" t="str">
        <f t="shared" si="104"/>
        <v/>
      </c>
      <c r="F213" s="20" t="str">
        <f t="shared" si="105"/>
        <v/>
      </c>
      <c r="G213" s="16" t="str">
        <f t="shared" si="107"/>
        <v/>
      </c>
      <c r="H213" s="17"/>
      <c r="I213" s="17"/>
      <c r="J213" s="36" t="str">
        <f t="shared" si="106"/>
        <v/>
      </c>
      <c r="K213" s="21">
        <f>COUNTIF(D$9:D213,D213)</f>
        <v>130</v>
      </c>
      <c r="L213" s="21">
        <f>COUNTIF(G$9:G213,G213)</f>
        <v>130</v>
      </c>
      <c r="M213" s="16">
        <f>SUMIF(G$9:G213,G213,A$9:A213)</f>
        <v>18265</v>
      </c>
      <c r="N213" s="16" t="str">
        <f t="shared" si="108"/>
        <v/>
      </c>
      <c r="O213" s="16" t="str">
        <f t="shared" si="109"/>
        <v/>
      </c>
      <c r="P213" s="16" t="str">
        <f t="shared" si="110"/>
        <v/>
      </c>
      <c r="Q213" s="34" t="str">
        <f t="shared" si="111"/>
        <v/>
      </c>
      <c r="R213" s="16" t="str">
        <f t="shared" si="112"/>
        <v/>
      </c>
      <c r="S213" s="16" t="str">
        <f t="shared" si="113"/>
        <v/>
      </c>
      <c r="T213" s="16" t="str">
        <f t="shared" si="114"/>
        <v/>
      </c>
      <c r="U213" s="34" t="str">
        <f t="shared" si="115"/>
        <v/>
      </c>
      <c r="V213" s="16" t="str">
        <f t="shared" si="116"/>
        <v/>
      </c>
      <c r="W213" s="16" t="str">
        <f t="shared" si="117"/>
        <v/>
      </c>
      <c r="X213" s="16" t="str">
        <f t="shared" si="118"/>
        <v/>
      </c>
      <c r="Y213" s="34" t="str">
        <f t="shared" si="119"/>
        <v/>
      </c>
      <c r="Z213" s="16" t="str">
        <f t="shared" si="120"/>
        <v/>
      </c>
      <c r="AA213" s="16" t="str">
        <f t="shared" si="121"/>
        <v/>
      </c>
      <c r="AB213" s="16" t="str">
        <f t="shared" si="122"/>
        <v/>
      </c>
      <c r="AC213" s="34" t="str">
        <f t="shared" si="123"/>
        <v/>
      </c>
      <c r="AD213" s="16" t="str">
        <f t="shared" si="124"/>
        <v/>
      </c>
      <c r="AE213" s="16" t="str">
        <f t="shared" si="125"/>
        <v/>
      </c>
      <c r="AF213" s="16" t="str">
        <f t="shared" si="126"/>
        <v/>
      </c>
      <c r="AG213" s="34" t="str">
        <f t="shared" si="127"/>
        <v/>
      </c>
      <c r="AH213" s="16" t="str">
        <f t="shared" si="128"/>
        <v/>
      </c>
      <c r="AI213" s="16" t="str">
        <f t="shared" si="129"/>
        <v/>
      </c>
      <c r="AJ213" s="16" t="str">
        <f t="shared" si="130"/>
        <v/>
      </c>
      <c r="AK213" s="34" t="str">
        <f t="shared" si="131"/>
        <v/>
      </c>
      <c r="AL213" s="34"/>
      <c r="AM213" s="34"/>
      <c r="AN213" s="34"/>
      <c r="AO213" s="34"/>
      <c r="AP213" s="34"/>
      <c r="AQ213" s="34"/>
      <c r="AR213" s="61"/>
      <c r="AS213" s="61"/>
      <c r="AT213" s="61"/>
      <c r="AU213" s="61"/>
      <c r="AV213" s="61"/>
      <c r="AW213" s="61"/>
      <c r="AX213" s="61"/>
      <c r="AY213" s="61"/>
      <c r="AZ213" s="61"/>
      <c r="BA213" s="61"/>
      <c r="BB213" s="61"/>
      <c r="BC213" s="61"/>
      <c r="BD213" s="61"/>
    </row>
    <row r="214" spans="1:56" x14ac:dyDescent="0.2">
      <c r="A214" s="3">
        <v>206</v>
      </c>
      <c r="B214" s="4"/>
      <c r="C214" s="16" t="str">
        <f t="shared" si="102"/>
        <v/>
      </c>
      <c r="D214" s="16" t="str">
        <f t="shared" si="103"/>
        <v/>
      </c>
      <c r="E214" s="20" t="str">
        <f t="shared" si="104"/>
        <v/>
      </c>
      <c r="F214" s="20" t="str">
        <f t="shared" si="105"/>
        <v/>
      </c>
      <c r="G214" s="16" t="str">
        <f t="shared" si="107"/>
        <v/>
      </c>
      <c r="H214" s="17"/>
      <c r="I214" s="17"/>
      <c r="J214" s="36" t="str">
        <f t="shared" si="106"/>
        <v/>
      </c>
      <c r="K214" s="21">
        <f>COUNTIF(D$9:D214,D214)</f>
        <v>131</v>
      </c>
      <c r="L214" s="21">
        <f>COUNTIF(G$9:G214,G214)</f>
        <v>131</v>
      </c>
      <c r="M214" s="16">
        <f>SUMIF(G$9:G214,G214,A$9:A214)</f>
        <v>18471</v>
      </c>
      <c r="N214" s="16" t="str">
        <f t="shared" si="108"/>
        <v/>
      </c>
      <c r="O214" s="16" t="str">
        <f t="shared" si="109"/>
        <v/>
      </c>
      <c r="P214" s="16" t="str">
        <f t="shared" si="110"/>
        <v/>
      </c>
      <c r="Q214" s="34" t="str">
        <f t="shared" si="111"/>
        <v/>
      </c>
      <c r="R214" s="16" t="str">
        <f t="shared" si="112"/>
        <v/>
      </c>
      <c r="S214" s="16" t="str">
        <f t="shared" si="113"/>
        <v/>
      </c>
      <c r="T214" s="16" t="str">
        <f t="shared" si="114"/>
        <v/>
      </c>
      <c r="U214" s="34" t="str">
        <f t="shared" si="115"/>
        <v/>
      </c>
      <c r="V214" s="16" t="str">
        <f t="shared" si="116"/>
        <v/>
      </c>
      <c r="W214" s="16" t="str">
        <f t="shared" si="117"/>
        <v/>
      </c>
      <c r="X214" s="16" t="str">
        <f t="shared" si="118"/>
        <v/>
      </c>
      <c r="Y214" s="34" t="str">
        <f t="shared" si="119"/>
        <v/>
      </c>
      <c r="Z214" s="16" t="str">
        <f t="shared" si="120"/>
        <v/>
      </c>
      <c r="AA214" s="16" t="str">
        <f t="shared" si="121"/>
        <v/>
      </c>
      <c r="AB214" s="16" t="str">
        <f t="shared" si="122"/>
        <v/>
      </c>
      <c r="AC214" s="34" t="str">
        <f t="shared" si="123"/>
        <v/>
      </c>
      <c r="AD214" s="16" t="str">
        <f t="shared" si="124"/>
        <v/>
      </c>
      <c r="AE214" s="16" t="str">
        <f t="shared" si="125"/>
        <v/>
      </c>
      <c r="AF214" s="16" t="str">
        <f t="shared" si="126"/>
        <v/>
      </c>
      <c r="AG214" s="34" t="str">
        <f t="shared" si="127"/>
        <v/>
      </c>
      <c r="AH214" s="16" t="str">
        <f t="shared" si="128"/>
        <v/>
      </c>
      <c r="AI214" s="16" t="str">
        <f t="shared" si="129"/>
        <v/>
      </c>
      <c r="AJ214" s="16" t="str">
        <f t="shared" si="130"/>
        <v/>
      </c>
      <c r="AK214" s="34" t="str">
        <f t="shared" si="131"/>
        <v/>
      </c>
      <c r="AL214" s="34"/>
      <c r="AM214" s="34"/>
      <c r="AN214" s="34"/>
      <c r="AO214" s="34"/>
      <c r="AP214" s="34"/>
      <c r="AQ214" s="34"/>
      <c r="AR214" s="61"/>
      <c r="AS214" s="61"/>
      <c r="AT214" s="61"/>
      <c r="AU214" s="61"/>
      <c r="AV214" s="61"/>
      <c r="AW214" s="61"/>
      <c r="AX214" s="61"/>
      <c r="AY214" s="61"/>
      <c r="AZ214" s="61"/>
      <c r="BA214" s="61"/>
      <c r="BB214" s="61"/>
      <c r="BC214" s="61"/>
      <c r="BD214" s="61"/>
    </row>
    <row r="215" spans="1:56" x14ac:dyDescent="0.2">
      <c r="A215" s="3">
        <v>207</v>
      </c>
      <c r="B215" s="4"/>
      <c r="C215" s="16" t="str">
        <f t="shared" si="102"/>
        <v/>
      </c>
      <c r="D215" s="16" t="str">
        <f t="shared" si="103"/>
        <v/>
      </c>
      <c r="E215" s="20" t="str">
        <f t="shared" si="104"/>
        <v/>
      </c>
      <c r="F215" s="20" t="str">
        <f t="shared" si="105"/>
        <v/>
      </c>
      <c r="G215" s="16" t="str">
        <f t="shared" si="107"/>
        <v/>
      </c>
      <c r="H215" s="17"/>
      <c r="I215" s="17"/>
      <c r="J215" s="36" t="str">
        <f t="shared" si="106"/>
        <v/>
      </c>
      <c r="K215" s="21">
        <f>COUNTIF(D$9:D215,D215)</f>
        <v>132</v>
      </c>
      <c r="L215" s="21">
        <f>COUNTIF(G$9:G215,G215)</f>
        <v>132</v>
      </c>
      <c r="M215" s="16">
        <f>SUMIF(G$9:G215,G215,A$9:A215)</f>
        <v>18678</v>
      </c>
      <c r="N215" s="16" t="str">
        <f t="shared" si="108"/>
        <v/>
      </c>
      <c r="O215" s="16" t="str">
        <f t="shared" si="109"/>
        <v/>
      </c>
      <c r="P215" s="16" t="str">
        <f t="shared" si="110"/>
        <v/>
      </c>
      <c r="Q215" s="34" t="str">
        <f t="shared" si="111"/>
        <v/>
      </c>
      <c r="R215" s="16" t="str">
        <f t="shared" si="112"/>
        <v/>
      </c>
      <c r="S215" s="16" t="str">
        <f t="shared" si="113"/>
        <v/>
      </c>
      <c r="T215" s="16" t="str">
        <f t="shared" si="114"/>
        <v/>
      </c>
      <c r="U215" s="34" t="str">
        <f t="shared" si="115"/>
        <v/>
      </c>
      <c r="V215" s="16" t="str">
        <f t="shared" si="116"/>
        <v/>
      </c>
      <c r="W215" s="16" t="str">
        <f t="shared" si="117"/>
        <v/>
      </c>
      <c r="X215" s="16" t="str">
        <f t="shared" si="118"/>
        <v/>
      </c>
      <c r="Y215" s="34" t="str">
        <f t="shared" si="119"/>
        <v/>
      </c>
      <c r="Z215" s="16" t="str">
        <f t="shared" si="120"/>
        <v/>
      </c>
      <c r="AA215" s="16" t="str">
        <f t="shared" si="121"/>
        <v/>
      </c>
      <c r="AB215" s="16" t="str">
        <f t="shared" si="122"/>
        <v/>
      </c>
      <c r="AC215" s="34" t="str">
        <f t="shared" si="123"/>
        <v/>
      </c>
      <c r="AD215" s="16" t="str">
        <f t="shared" si="124"/>
        <v/>
      </c>
      <c r="AE215" s="16" t="str">
        <f t="shared" si="125"/>
        <v/>
      </c>
      <c r="AF215" s="16" t="str">
        <f t="shared" si="126"/>
        <v/>
      </c>
      <c r="AG215" s="34" t="str">
        <f t="shared" si="127"/>
        <v/>
      </c>
      <c r="AH215" s="16" t="str">
        <f t="shared" si="128"/>
        <v/>
      </c>
      <c r="AI215" s="16" t="str">
        <f t="shared" si="129"/>
        <v/>
      </c>
      <c r="AJ215" s="16" t="str">
        <f t="shared" si="130"/>
        <v/>
      </c>
      <c r="AK215" s="34" t="str">
        <f t="shared" si="131"/>
        <v/>
      </c>
      <c r="AL215" s="34"/>
      <c r="AM215" s="34"/>
      <c r="AN215" s="34"/>
      <c r="AO215" s="34"/>
      <c r="AP215" s="34"/>
      <c r="AQ215" s="34"/>
      <c r="AR215" s="61"/>
      <c r="AS215" s="61"/>
      <c r="AT215" s="61"/>
      <c r="AU215" s="61"/>
      <c r="AV215" s="61"/>
      <c r="AW215" s="61"/>
      <c r="AX215" s="61"/>
      <c r="AY215" s="61"/>
      <c r="AZ215" s="61"/>
      <c r="BA215" s="61"/>
      <c r="BB215" s="61"/>
      <c r="BC215" s="61"/>
      <c r="BD215" s="61"/>
    </row>
    <row r="216" spans="1:56" x14ac:dyDescent="0.2">
      <c r="A216" s="3">
        <v>208</v>
      </c>
      <c r="B216" s="4"/>
      <c r="C216" s="16" t="str">
        <f t="shared" si="102"/>
        <v/>
      </c>
      <c r="D216" s="16" t="str">
        <f t="shared" si="103"/>
        <v/>
      </c>
      <c r="E216" s="20" t="str">
        <f t="shared" si="104"/>
        <v/>
      </c>
      <c r="F216" s="20" t="str">
        <f t="shared" si="105"/>
        <v/>
      </c>
      <c r="G216" s="16" t="str">
        <f t="shared" si="107"/>
        <v/>
      </c>
      <c r="H216" s="17"/>
      <c r="I216" s="17"/>
      <c r="J216" s="36" t="str">
        <f t="shared" si="106"/>
        <v/>
      </c>
      <c r="K216" s="21">
        <f>COUNTIF(D$9:D216,D216)</f>
        <v>133</v>
      </c>
      <c r="L216" s="21">
        <f>COUNTIF(G$9:G216,G216)</f>
        <v>133</v>
      </c>
      <c r="M216" s="16">
        <f>SUMIF(G$9:G216,G216,A$9:A216)</f>
        <v>18886</v>
      </c>
      <c r="N216" s="16" t="str">
        <f t="shared" si="108"/>
        <v/>
      </c>
      <c r="O216" s="16" t="str">
        <f t="shared" si="109"/>
        <v/>
      </c>
      <c r="P216" s="16" t="str">
        <f t="shared" si="110"/>
        <v/>
      </c>
      <c r="Q216" s="34" t="str">
        <f t="shared" si="111"/>
        <v/>
      </c>
      <c r="R216" s="16" t="str">
        <f t="shared" si="112"/>
        <v/>
      </c>
      <c r="S216" s="16" t="str">
        <f t="shared" si="113"/>
        <v/>
      </c>
      <c r="T216" s="16" t="str">
        <f t="shared" si="114"/>
        <v/>
      </c>
      <c r="U216" s="34" t="str">
        <f t="shared" si="115"/>
        <v/>
      </c>
      <c r="V216" s="16" t="str">
        <f t="shared" si="116"/>
        <v/>
      </c>
      <c r="W216" s="16" t="str">
        <f t="shared" si="117"/>
        <v/>
      </c>
      <c r="X216" s="16" t="str">
        <f t="shared" si="118"/>
        <v/>
      </c>
      <c r="Y216" s="34" t="str">
        <f t="shared" si="119"/>
        <v/>
      </c>
      <c r="Z216" s="16" t="str">
        <f t="shared" si="120"/>
        <v/>
      </c>
      <c r="AA216" s="16" t="str">
        <f t="shared" si="121"/>
        <v/>
      </c>
      <c r="AB216" s="16" t="str">
        <f t="shared" si="122"/>
        <v/>
      </c>
      <c r="AC216" s="34" t="str">
        <f t="shared" si="123"/>
        <v/>
      </c>
      <c r="AD216" s="16" t="str">
        <f t="shared" si="124"/>
        <v/>
      </c>
      <c r="AE216" s="16" t="str">
        <f t="shared" si="125"/>
        <v/>
      </c>
      <c r="AF216" s="16" t="str">
        <f t="shared" si="126"/>
        <v/>
      </c>
      <c r="AG216" s="34" t="str">
        <f t="shared" si="127"/>
        <v/>
      </c>
      <c r="AH216" s="16" t="str">
        <f t="shared" si="128"/>
        <v/>
      </c>
      <c r="AI216" s="16" t="str">
        <f t="shared" si="129"/>
        <v/>
      </c>
      <c r="AJ216" s="16" t="str">
        <f t="shared" si="130"/>
        <v/>
      </c>
      <c r="AK216" s="34" t="str">
        <f t="shared" si="131"/>
        <v/>
      </c>
      <c r="AL216" s="34"/>
      <c r="AM216" s="34"/>
      <c r="AN216" s="34"/>
      <c r="AO216" s="34"/>
      <c r="AP216" s="34"/>
      <c r="AQ216" s="34"/>
      <c r="AR216" s="61"/>
      <c r="AS216" s="61"/>
      <c r="AT216" s="61"/>
      <c r="AU216" s="61"/>
      <c r="AV216" s="61"/>
      <c r="AW216" s="61"/>
      <c r="AX216" s="61"/>
      <c r="AY216" s="61"/>
      <c r="AZ216" s="61"/>
      <c r="BA216" s="61"/>
      <c r="BB216" s="61"/>
      <c r="BC216" s="61"/>
      <c r="BD216" s="61"/>
    </row>
    <row r="217" spans="1:56" x14ac:dyDescent="0.2">
      <c r="A217" s="3">
        <v>209</v>
      </c>
      <c r="B217" s="4"/>
      <c r="C217" s="16" t="str">
        <f t="shared" si="102"/>
        <v/>
      </c>
      <c r="D217" s="16" t="str">
        <f t="shared" si="103"/>
        <v/>
      </c>
      <c r="E217" s="20" t="str">
        <f t="shared" si="104"/>
        <v/>
      </c>
      <c r="F217" s="20" t="str">
        <f t="shared" si="105"/>
        <v/>
      </c>
      <c r="G217" s="16" t="str">
        <f t="shared" si="107"/>
        <v/>
      </c>
      <c r="H217" s="17"/>
      <c r="I217" s="17"/>
      <c r="J217" s="36" t="str">
        <f t="shared" si="106"/>
        <v/>
      </c>
      <c r="K217" s="21">
        <f>COUNTIF(D$9:D217,D217)</f>
        <v>134</v>
      </c>
      <c r="L217" s="21">
        <f>COUNTIF(G$9:G217,G217)</f>
        <v>134</v>
      </c>
      <c r="M217" s="16">
        <f>SUMIF(G$9:G217,G217,A$9:A217)</f>
        <v>19095</v>
      </c>
      <c r="N217" s="16" t="str">
        <f t="shared" si="108"/>
        <v/>
      </c>
      <c r="O217" s="16" t="str">
        <f t="shared" si="109"/>
        <v/>
      </c>
      <c r="P217" s="16" t="str">
        <f t="shared" si="110"/>
        <v/>
      </c>
      <c r="Q217" s="34" t="str">
        <f t="shared" si="111"/>
        <v/>
      </c>
      <c r="R217" s="16" t="str">
        <f t="shared" si="112"/>
        <v/>
      </c>
      <c r="S217" s="16" t="str">
        <f t="shared" si="113"/>
        <v/>
      </c>
      <c r="T217" s="16" t="str">
        <f t="shared" si="114"/>
        <v/>
      </c>
      <c r="U217" s="34" t="str">
        <f t="shared" si="115"/>
        <v/>
      </c>
      <c r="V217" s="16" t="str">
        <f t="shared" si="116"/>
        <v/>
      </c>
      <c r="W217" s="16" t="str">
        <f t="shared" si="117"/>
        <v/>
      </c>
      <c r="X217" s="16" t="str">
        <f t="shared" si="118"/>
        <v/>
      </c>
      <c r="Y217" s="34" t="str">
        <f t="shared" si="119"/>
        <v/>
      </c>
      <c r="Z217" s="16" t="str">
        <f t="shared" si="120"/>
        <v/>
      </c>
      <c r="AA217" s="16" t="str">
        <f t="shared" si="121"/>
        <v/>
      </c>
      <c r="AB217" s="16" t="str">
        <f t="shared" si="122"/>
        <v/>
      </c>
      <c r="AC217" s="34" t="str">
        <f t="shared" si="123"/>
        <v/>
      </c>
      <c r="AD217" s="16" t="str">
        <f t="shared" si="124"/>
        <v/>
      </c>
      <c r="AE217" s="16" t="str">
        <f t="shared" si="125"/>
        <v/>
      </c>
      <c r="AF217" s="16" t="str">
        <f t="shared" si="126"/>
        <v/>
      </c>
      <c r="AG217" s="34" t="str">
        <f t="shared" si="127"/>
        <v/>
      </c>
      <c r="AH217" s="16" t="str">
        <f t="shared" si="128"/>
        <v/>
      </c>
      <c r="AI217" s="16" t="str">
        <f t="shared" si="129"/>
        <v/>
      </c>
      <c r="AJ217" s="16" t="str">
        <f t="shared" si="130"/>
        <v/>
      </c>
      <c r="AK217" s="34" t="str">
        <f t="shared" si="131"/>
        <v/>
      </c>
      <c r="AL217" s="34"/>
      <c r="AM217" s="34"/>
      <c r="AN217" s="34"/>
      <c r="AO217" s="34"/>
      <c r="AP217" s="34"/>
      <c r="AQ217" s="34"/>
      <c r="AR217" s="61"/>
      <c r="AS217" s="61"/>
      <c r="AT217" s="61"/>
      <c r="AU217" s="61"/>
      <c r="AV217" s="61"/>
      <c r="AW217" s="61"/>
      <c r="AX217" s="61"/>
      <c r="AY217" s="61"/>
      <c r="AZ217" s="61"/>
      <c r="BA217" s="61"/>
      <c r="BB217" s="61"/>
      <c r="BC217" s="61"/>
      <c r="BD217" s="61"/>
    </row>
    <row r="218" spans="1:56" x14ac:dyDescent="0.2">
      <c r="A218" s="3">
        <v>210</v>
      </c>
      <c r="B218" s="4"/>
      <c r="C218" s="16" t="str">
        <f t="shared" si="102"/>
        <v/>
      </c>
      <c r="D218" s="16" t="str">
        <f t="shared" si="103"/>
        <v/>
      </c>
      <c r="E218" s="20" t="str">
        <f t="shared" si="104"/>
        <v/>
      </c>
      <c r="F218" s="20" t="str">
        <f t="shared" si="105"/>
        <v/>
      </c>
      <c r="G218" s="16" t="str">
        <f t="shared" si="107"/>
        <v/>
      </c>
      <c r="H218" s="17"/>
      <c r="I218" s="17"/>
      <c r="J218" s="36" t="str">
        <f t="shared" si="106"/>
        <v/>
      </c>
      <c r="K218" s="21">
        <f>COUNTIF(D$9:D218,D218)</f>
        <v>135</v>
      </c>
      <c r="L218" s="21">
        <f>COUNTIF(G$9:G218,G218)</f>
        <v>135</v>
      </c>
      <c r="M218" s="16">
        <f>SUMIF(G$9:G218,G218,A$9:A218)</f>
        <v>19305</v>
      </c>
      <c r="N218" s="16" t="str">
        <f t="shared" si="108"/>
        <v/>
      </c>
      <c r="O218" s="16" t="str">
        <f t="shared" si="109"/>
        <v/>
      </c>
      <c r="P218" s="16" t="str">
        <f t="shared" si="110"/>
        <v/>
      </c>
      <c r="Q218" s="34" t="str">
        <f t="shared" si="111"/>
        <v/>
      </c>
      <c r="R218" s="16" t="str">
        <f t="shared" si="112"/>
        <v/>
      </c>
      <c r="S218" s="16" t="str">
        <f t="shared" si="113"/>
        <v/>
      </c>
      <c r="T218" s="16" t="str">
        <f t="shared" si="114"/>
        <v/>
      </c>
      <c r="U218" s="34" t="str">
        <f t="shared" si="115"/>
        <v/>
      </c>
      <c r="V218" s="16" t="str">
        <f t="shared" si="116"/>
        <v/>
      </c>
      <c r="W218" s="16" t="str">
        <f t="shared" si="117"/>
        <v/>
      </c>
      <c r="X218" s="16" t="str">
        <f t="shared" si="118"/>
        <v/>
      </c>
      <c r="Y218" s="34" t="str">
        <f t="shared" si="119"/>
        <v/>
      </c>
      <c r="Z218" s="16" t="str">
        <f t="shared" si="120"/>
        <v/>
      </c>
      <c r="AA218" s="16" t="str">
        <f t="shared" si="121"/>
        <v/>
      </c>
      <c r="AB218" s="16" t="str">
        <f t="shared" si="122"/>
        <v/>
      </c>
      <c r="AC218" s="34" t="str">
        <f t="shared" si="123"/>
        <v/>
      </c>
      <c r="AD218" s="16" t="str">
        <f t="shared" si="124"/>
        <v/>
      </c>
      <c r="AE218" s="16" t="str">
        <f t="shared" si="125"/>
        <v/>
      </c>
      <c r="AF218" s="16" t="str">
        <f t="shared" si="126"/>
        <v/>
      </c>
      <c r="AG218" s="34" t="str">
        <f t="shared" si="127"/>
        <v/>
      </c>
      <c r="AH218" s="16" t="str">
        <f t="shared" si="128"/>
        <v/>
      </c>
      <c r="AI218" s="16" t="str">
        <f t="shared" si="129"/>
        <v/>
      </c>
      <c r="AJ218" s="16" t="str">
        <f t="shared" si="130"/>
        <v/>
      </c>
      <c r="AK218" s="34" t="str">
        <f t="shared" si="131"/>
        <v/>
      </c>
      <c r="AL218" s="34"/>
      <c r="AM218" s="34"/>
      <c r="AN218" s="34"/>
      <c r="AO218" s="34"/>
      <c r="AP218" s="34"/>
      <c r="AQ218" s="34"/>
      <c r="AR218" s="61"/>
      <c r="AS218" s="61"/>
      <c r="AT218" s="61"/>
      <c r="AU218" s="61"/>
      <c r="AV218" s="61"/>
      <c r="AW218" s="61"/>
      <c r="AX218" s="61"/>
      <c r="AY218" s="61"/>
      <c r="AZ218" s="61"/>
      <c r="BA218" s="61"/>
      <c r="BB218" s="61"/>
      <c r="BC218" s="61"/>
      <c r="BD218" s="61"/>
    </row>
    <row r="219" spans="1:56" x14ac:dyDescent="0.2">
      <c r="A219" s="3">
        <v>211</v>
      </c>
      <c r="B219" s="4"/>
      <c r="C219" s="16" t="str">
        <f t="shared" si="102"/>
        <v/>
      </c>
      <c r="D219" s="16" t="str">
        <f t="shared" si="103"/>
        <v/>
      </c>
      <c r="E219" s="20" t="str">
        <f t="shared" si="104"/>
        <v/>
      </c>
      <c r="F219" s="20" t="str">
        <f t="shared" si="105"/>
        <v/>
      </c>
      <c r="G219" s="16" t="str">
        <f t="shared" si="107"/>
        <v/>
      </c>
      <c r="H219" s="17"/>
      <c r="I219" s="17"/>
      <c r="J219" s="36" t="str">
        <f t="shared" si="106"/>
        <v/>
      </c>
      <c r="K219" s="21">
        <f>COUNTIF(D$9:D219,D219)</f>
        <v>136</v>
      </c>
      <c r="L219" s="21">
        <f>COUNTIF(G$9:G219,G219)</f>
        <v>136</v>
      </c>
      <c r="M219" s="16">
        <f>SUMIF(G$9:G219,G219,A$9:A219)</f>
        <v>19516</v>
      </c>
      <c r="N219" s="16" t="str">
        <f t="shared" si="108"/>
        <v/>
      </c>
      <c r="O219" s="16" t="str">
        <f t="shared" si="109"/>
        <v/>
      </c>
      <c r="P219" s="16" t="str">
        <f t="shared" si="110"/>
        <v/>
      </c>
      <c r="Q219" s="34" t="str">
        <f t="shared" si="111"/>
        <v/>
      </c>
      <c r="R219" s="16" t="str">
        <f t="shared" si="112"/>
        <v/>
      </c>
      <c r="S219" s="16" t="str">
        <f t="shared" si="113"/>
        <v/>
      </c>
      <c r="T219" s="16" t="str">
        <f t="shared" si="114"/>
        <v/>
      </c>
      <c r="U219" s="34" t="str">
        <f t="shared" si="115"/>
        <v/>
      </c>
      <c r="V219" s="16" t="str">
        <f t="shared" si="116"/>
        <v/>
      </c>
      <c r="W219" s="16" t="str">
        <f t="shared" si="117"/>
        <v/>
      </c>
      <c r="X219" s="16" t="str">
        <f t="shared" si="118"/>
        <v/>
      </c>
      <c r="Y219" s="34" t="str">
        <f t="shared" si="119"/>
        <v/>
      </c>
      <c r="Z219" s="16" t="str">
        <f t="shared" si="120"/>
        <v/>
      </c>
      <c r="AA219" s="16" t="str">
        <f t="shared" si="121"/>
        <v/>
      </c>
      <c r="AB219" s="16" t="str">
        <f t="shared" si="122"/>
        <v/>
      </c>
      <c r="AC219" s="34" t="str">
        <f t="shared" si="123"/>
        <v/>
      </c>
      <c r="AD219" s="16" t="str">
        <f t="shared" si="124"/>
        <v/>
      </c>
      <c r="AE219" s="16" t="str">
        <f t="shared" si="125"/>
        <v/>
      </c>
      <c r="AF219" s="16" t="str">
        <f t="shared" si="126"/>
        <v/>
      </c>
      <c r="AG219" s="34" t="str">
        <f t="shared" si="127"/>
        <v/>
      </c>
      <c r="AH219" s="16" t="str">
        <f t="shared" si="128"/>
        <v/>
      </c>
      <c r="AI219" s="16" t="str">
        <f t="shared" si="129"/>
        <v/>
      </c>
      <c r="AJ219" s="16" t="str">
        <f t="shared" si="130"/>
        <v/>
      </c>
      <c r="AK219" s="34" t="str">
        <f t="shared" si="131"/>
        <v/>
      </c>
      <c r="AL219" s="34"/>
      <c r="AM219" s="34"/>
      <c r="AN219" s="34"/>
      <c r="AO219" s="34"/>
      <c r="AP219" s="34"/>
      <c r="AQ219" s="34"/>
      <c r="AR219" s="61"/>
      <c r="AS219" s="61"/>
      <c r="AT219" s="61"/>
      <c r="AU219" s="61"/>
      <c r="AV219" s="61"/>
      <c r="AW219" s="61"/>
      <c r="AX219" s="61"/>
      <c r="AY219" s="61"/>
      <c r="AZ219" s="61"/>
      <c r="BA219" s="61"/>
      <c r="BB219" s="61"/>
      <c r="BC219" s="61"/>
      <c r="BD219" s="61"/>
    </row>
    <row r="220" spans="1:56" x14ac:dyDescent="0.2">
      <c r="A220" s="3">
        <v>212</v>
      </c>
      <c r="B220" s="4"/>
      <c r="C220" s="16" t="str">
        <f t="shared" si="102"/>
        <v/>
      </c>
      <c r="D220" s="16" t="str">
        <f t="shared" si="103"/>
        <v/>
      </c>
      <c r="E220" s="20" t="str">
        <f t="shared" si="104"/>
        <v/>
      </c>
      <c r="F220" s="20" t="str">
        <f t="shared" si="105"/>
        <v/>
      </c>
      <c r="G220" s="16" t="str">
        <f t="shared" si="107"/>
        <v/>
      </c>
      <c r="H220" s="17"/>
      <c r="I220" s="17"/>
      <c r="J220" s="36" t="str">
        <f t="shared" si="106"/>
        <v/>
      </c>
      <c r="K220" s="21">
        <f>COUNTIF(D$9:D220,D220)</f>
        <v>137</v>
      </c>
      <c r="L220" s="21">
        <f>COUNTIF(G$9:G220,G220)</f>
        <v>137</v>
      </c>
      <c r="M220" s="16">
        <f>SUMIF(G$9:G220,G220,A$9:A220)</f>
        <v>19728</v>
      </c>
      <c r="N220" s="16" t="str">
        <f t="shared" si="108"/>
        <v/>
      </c>
      <c r="O220" s="16" t="str">
        <f t="shared" si="109"/>
        <v/>
      </c>
      <c r="P220" s="16" t="str">
        <f t="shared" si="110"/>
        <v/>
      </c>
      <c r="Q220" s="34" t="str">
        <f t="shared" si="111"/>
        <v/>
      </c>
      <c r="R220" s="16" t="str">
        <f t="shared" si="112"/>
        <v/>
      </c>
      <c r="S220" s="16" t="str">
        <f t="shared" si="113"/>
        <v/>
      </c>
      <c r="T220" s="16" t="str">
        <f t="shared" si="114"/>
        <v/>
      </c>
      <c r="U220" s="34" t="str">
        <f t="shared" si="115"/>
        <v/>
      </c>
      <c r="V220" s="16" t="str">
        <f t="shared" si="116"/>
        <v/>
      </c>
      <c r="W220" s="16" t="str">
        <f t="shared" si="117"/>
        <v/>
      </c>
      <c r="X220" s="16" t="str">
        <f t="shared" si="118"/>
        <v/>
      </c>
      <c r="Y220" s="34" t="str">
        <f t="shared" si="119"/>
        <v/>
      </c>
      <c r="Z220" s="16" t="str">
        <f t="shared" si="120"/>
        <v/>
      </c>
      <c r="AA220" s="16" t="str">
        <f t="shared" si="121"/>
        <v/>
      </c>
      <c r="AB220" s="16" t="str">
        <f t="shared" si="122"/>
        <v/>
      </c>
      <c r="AC220" s="34" t="str">
        <f t="shared" si="123"/>
        <v/>
      </c>
      <c r="AD220" s="16" t="str">
        <f t="shared" si="124"/>
        <v/>
      </c>
      <c r="AE220" s="16" t="str">
        <f t="shared" si="125"/>
        <v/>
      </c>
      <c r="AF220" s="16" t="str">
        <f t="shared" si="126"/>
        <v/>
      </c>
      <c r="AG220" s="34" t="str">
        <f t="shared" si="127"/>
        <v/>
      </c>
      <c r="AH220" s="16" t="str">
        <f t="shared" si="128"/>
        <v/>
      </c>
      <c r="AI220" s="16" t="str">
        <f t="shared" si="129"/>
        <v/>
      </c>
      <c r="AJ220" s="16" t="str">
        <f t="shared" si="130"/>
        <v/>
      </c>
      <c r="AK220" s="34" t="str">
        <f t="shared" si="131"/>
        <v/>
      </c>
      <c r="AL220" s="34"/>
      <c r="AM220" s="34"/>
      <c r="AN220" s="34"/>
      <c r="AO220" s="34"/>
      <c r="AP220" s="34"/>
      <c r="AQ220" s="34"/>
      <c r="AR220" s="61"/>
      <c r="AS220" s="61"/>
      <c r="AT220" s="61"/>
      <c r="AU220" s="61"/>
      <c r="AV220" s="61"/>
      <c r="AW220" s="61"/>
      <c r="AX220" s="61"/>
      <c r="AY220" s="61"/>
      <c r="AZ220" s="61"/>
      <c r="BA220" s="61"/>
      <c r="BB220" s="61"/>
      <c r="BC220" s="61"/>
      <c r="BD220" s="61"/>
    </row>
    <row r="221" spans="1:56" x14ac:dyDescent="0.2">
      <c r="A221" s="3">
        <v>213</v>
      </c>
      <c r="B221" s="4"/>
      <c r="C221" s="16" t="str">
        <f t="shared" si="102"/>
        <v/>
      </c>
      <c r="D221" s="16" t="str">
        <f t="shared" si="103"/>
        <v/>
      </c>
      <c r="E221" s="20" t="str">
        <f t="shared" si="104"/>
        <v/>
      </c>
      <c r="F221" s="20" t="str">
        <f t="shared" si="105"/>
        <v/>
      </c>
      <c r="G221" s="16" t="str">
        <f t="shared" si="107"/>
        <v/>
      </c>
      <c r="H221" s="17"/>
      <c r="I221" s="17"/>
      <c r="J221" s="36" t="str">
        <f t="shared" si="106"/>
        <v/>
      </c>
      <c r="K221" s="21">
        <f>COUNTIF(D$9:D221,D221)</f>
        <v>138</v>
      </c>
      <c r="L221" s="21">
        <f>COUNTIF(G$9:G221,G221)</f>
        <v>138</v>
      </c>
      <c r="M221" s="16">
        <f>SUMIF(G$9:G221,G221,A$9:A221)</f>
        <v>19941</v>
      </c>
      <c r="N221" s="16" t="str">
        <f t="shared" si="108"/>
        <v/>
      </c>
      <c r="O221" s="16" t="str">
        <f t="shared" si="109"/>
        <v/>
      </c>
      <c r="P221" s="16" t="str">
        <f t="shared" si="110"/>
        <v/>
      </c>
      <c r="Q221" s="34" t="str">
        <f t="shared" si="111"/>
        <v/>
      </c>
      <c r="R221" s="16" t="str">
        <f t="shared" si="112"/>
        <v/>
      </c>
      <c r="S221" s="16" t="str">
        <f t="shared" si="113"/>
        <v/>
      </c>
      <c r="T221" s="16" t="str">
        <f t="shared" si="114"/>
        <v/>
      </c>
      <c r="U221" s="34" t="str">
        <f t="shared" si="115"/>
        <v/>
      </c>
      <c r="V221" s="16" t="str">
        <f t="shared" si="116"/>
        <v/>
      </c>
      <c r="W221" s="16" t="str">
        <f t="shared" si="117"/>
        <v/>
      </c>
      <c r="X221" s="16" t="str">
        <f t="shared" si="118"/>
        <v/>
      </c>
      <c r="Y221" s="34" t="str">
        <f t="shared" si="119"/>
        <v/>
      </c>
      <c r="Z221" s="16" t="str">
        <f t="shared" si="120"/>
        <v/>
      </c>
      <c r="AA221" s="16" t="str">
        <f t="shared" si="121"/>
        <v/>
      </c>
      <c r="AB221" s="16" t="str">
        <f t="shared" si="122"/>
        <v/>
      </c>
      <c r="AC221" s="34" t="str">
        <f t="shared" si="123"/>
        <v/>
      </c>
      <c r="AD221" s="16" t="str">
        <f t="shared" si="124"/>
        <v/>
      </c>
      <c r="AE221" s="16" t="str">
        <f t="shared" si="125"/>
        <v/>
      </c>
      <c r="AF221" s="16" t="str">
        <f t="shared" si="126"/>
        <v/>
      </c>
      <c r="AG221" s="34" t="str">
        <f t="shared" si="127"/>
        <v/>
      </c>
      <c r="AH221" s="16" t="str">
        <f t="shared" si="128"/>
        <v/>
      </c>
      <c r="AI221" s="16" t="str">
        <f t="shared" si="129"/>
        <v/>
      </c>
      <c r="AJ221" s="16" t="str">
        <f t="shared" si="130"/>
        <v/>
      </c>
      <c r="AK221" s="34" t="str">
        <f t="shared" si="131"/>
        <v/>
      </c>
      <c r="AL221" s="34"/>
      <c r="AM221" s="34"/>
      <c r="AN221" s="34"/>
      <c r="AO221" s="34"/>
      <c r="AP221" s="34"/>
      <c r="AQ221" s="34"/>
      <c r="AR221" s="61"/>
      <c r="AS221" s="61"/>
      <c r="AT221" s="61"/>
      <c r="AU221" s="61"/>
      <c r="AV221" s="61"/>
      <c r="AW221" s="61"/>
      <c r="AX221" s="61"/>
      <c r="AY221" s="61"/>
      <c r="AZ221" s="61"/>
      <c r="BA221" s="61"/>
      <c r="BB221" s="61"/>
      <c r="BC221" s="61"/>
      <c r="BD221" s="61"/>
    </row>
    <row r="222" spans="1:56" x14ac:dyDescent="0.2">
      <c r="A222" s="3">
        <v>214</v>
      </c>
      <c r="B222" s="4"/>
      <c r="C222" s="16" t="str">
        <f t="shared" si="102"/>
        <v/>
      </c>
      <c r="D222" s="16" t="str">
        <f t="shared" si="103"/>
        <v/>
      </c>
      <c r="E222" s="20" t="str">
        <f t="shared" si="104"/>
        <v/>
      </c>
      <c r="F222" s="20" t="str">
        <f t="shared" si="105"/>
        <v/>
      </c>
      <c r="G222" s="16" t="str">
        <f t="shared" si="107"/>
        <v/>
      </c>
      <c r="H222" s="17"/>
      <c r="I222" s="17"/>
      <c r="J222" s="36" t="str">
        <f t="shared" si="106"/>
        <v/>
      </c>
      <c r="K222" s="21">
        <f>COUNTIF(D$9:D222,D222)</f>
        <v>139</v>
      </c>
      <c r="L222" s="21">
        <f>COUNTIF(G$9:G222,G222)</f>
        <v>139</v>
      </c>
      <c r="M222" s="16">
        <f>SUMIF(G$9:G222,G222,A$9:A222)</f>
        <v>20155</v>
      </c>
      <c r="N222" s="16" t="str">
        <f t="shared" si="108"/>
        <v/>
      </c>
      <c r="O222" s="16" t="str">
        <f t="shared" si="109"/>
        <v/>
      </c>
      <c r="P222" s="16" t="str">
        <f t="shared" si="110"/>
        <v/>
      </c>
      <c r="Q222" s="34" t="str">
        <f t="shared" si="111"/>
        <v/>
      </c>
      <c r="R222" s="16" t="str">
        <f t="shared" si="112"/>
        <v/>
      </c>
      <c r="S222" s="16" t="str">
        <f t="shared" si="113"/>
        <v/>
      </c>
      <c r="T222" s="16" t="str">
        <f t="shared" si="114"/>
        <v/>
      </c>
      <c r="U222" s="34" t="str">
        <f t="shared" si="115"/>
        <v/>
      </c>
      <c r="V222" s="16" t="str">
        <f t="shared" si="116"/>
        <v/>
      </c>
      <c r="W222" s="16" t="str">
        <f t="shared" si="117"/>
        <v/>
      </c>
      <c r="X222" s="16" t="str">
        <f t="shared" si="118"/>
        <v/>
      </c>
      <c r="Y222" s="34" t="str">
        <f t="shared" si="119"/>
        <v/>
      </c>
      <c r="Z222" s="16" t="str">
        <f t="shared" si="120"/>
        <v/>
      </c>
      <c r="AA222" s="16" t="str">
        <f t="shared" si="121"/>
        <v/>
      </c>
      <c r="AB222" s="16" t="str">
        <f t="shared" si="122"/>
        <v/>
      </c>
      <c r="AC222" s="34" t="str">
        <f t="shared" si="123"/>
        <v/>
      </c>
      <c r="AD222" s="16" t="str">
        <f t="shared" si="124"/>
        <v/>
      </c>
      <c r="AE222" s="16" t="str">
        <f t="shared" si="125"/>
        <v/>
      </c>
      <c r="AF222" s="16" t="str">
        <f t="shared" si="126"/>
        <v/>
      </c>
      <c r="AG222" s="34" t="str">
        <f t="shared" si="127"/>
        <v/>
      </c>
      <c r="AH222" s="16" t="str">
        <f t="shared" si="128"/>
        <v/>
      </c>
      <c r="AI222" s="16" t="str">
        <f t="shared" si="129"/>
        <v/>
      </c>
      <c r="AJ222" s="16" t="str">
        <f t="shared" si="130"/>
        <v/>
      </c>
      <c r="AK222" s="34" t="str">
        <f t="shared" si="131"/>
        <v/>
      </c>
      <c r="AL222" s="34"/>
      <c r="AM222" s="34"/>
      <c r="AN222" s="34"/>
      <c r="AO222" s="34"/>
      <c r="AP222" s="34"/>
      <c r="AQ222" s="34"/>
      <c r="AR222" s="61"/>
      <c r="AS222" s="61"/>
      <c r="AT222" s="61"/>
      <c r="AU222" s="61"/>
      <c r="AV222" s="61"/>
      <c r="AW222" s="61"/>
      <c r="AX222" s="61"/>
      <c r="AY222" s="61"/>
      <c r="AZ222" s="61"/>
      <c r="BA222" s="61"/>
      <c r="BB222" s="61"/>
      <c r="BC222" s="61"/>
      <c r="BD222" s="61"/>
    </row>
    <row r="223" spans="1:56" x14ac:dyDescent="0.2">
      <c r="A223" s="3">
        <v>215</v>
      </c>
      <c r="B223" s="4"/>
      <c r="C223" s="16" t="str">
        <f t="shared" si="102"/>
        <v/>
      </c>
      <c r="D223" s="16" t="str">
        <f t="shared" si="103"/>
        <v/>
      </c>
      <c r="E223" s="20" t="str">
        <f t="shared" si="104"/>
        <v/>
      </c>
      <c r="F223" s="20" t="str">
        <f t="shared" si="105"/>
        <v/>
      </c>
      <c r="G223" s="16" t="str">
        <f t="shared" si="107"/>
        <v/>
      </c>
      <c r="H223" s="17"/>
      <c r="I223" s="17"/>
      <c r="J223" s="36" t="str">
        <f t="shared" si="106"/>
        <v/>
      </c>
      <c r="K223" s="21">
        <f>COUNTIF(D$9:D223,D223)</f>
        <v>140</v>
      </c>
      <c r="L223" s="21">
        <f>COUNTIF(G$9:G223,G223)</f>
        <v>140</v>
      </c>
      <c r="M223" s="16">
        <f>SUMIF(G$9:G223,G223,A$9:A223)</f>
        <v>20370</v>
      </c>
      <c r="N223" s="16" t="str">
        <f t="shared" si="108"/>
        <v/>
      </c>
      <c r="O223" s="16" t="str">
        <f t="shared" si="109"/>
        <v/>
      </c>
      <c r="P223" s="16" t="str">
        <f t="shared" si="110"/>
        <v/>
      </c>
      <c r="Q223" s="34" t="str">
        <f t="shared" si="111"/>
        <v/>
      </c>
      <c r="R223" s="16" t="str">
        <f t="shared" si="112"/>
        <v/>
      </c>
      <c r="S223" s="16" t="str">
        <f t="shared" si="113"/>
        <v/>
      </c>
      <c r="T223" s="16" t="str">
        <f t="shared" si="114"/>
        <v/>
      </c>
      <c r="U223" s="34" t="str">
        <f t="shared" si="115"/>
        <v/>
      </c>
      <c r="V223" s="16" t="str">
        <f t="shared" si="116"/>
        <v/>
      </c>
      <c r="W223" s="16" t="str">
        <f t="shared" si="117"/>
        <v/>
      </c>
      <c r="X223" s="16" t="str">
        <f t="shared" si="118"/>
        <v/>
      </c>
      <c r="Y223" s="34" t="str">
        <f t="shared" si="119"/>
        <v/>
      </c>
      <c r="Z223" s="16" t="str">
        <f t="shared" si="120"/>
        <v/>
      </c>
      <c r="AA223" s="16" t="str">
        <f t="shared" si="121"/>
        <v/>
      </c>
      <c r="AB223" s="16" t="str">
        <f t="shared" si="122"/>
        <v/>
      </c>
      <c r="AC223" s="34" t="str">
        <f t="shared" si="123"/>
        <v/>
      </c>
      <c r="AD223" s="16" t="str">
        <f t="shared" si="124"/>
        <v/>
      </c>
      <c r="AE223" s="16" t="str">
        <f t="shared" si="125"/>
        <v/>
      </c>
      <c r="AF223" s="16" t="str">
        <f t="shared" si="126"/>
        <v/>
      </c>
      <c r="AG223" s="34" t="str">
        <f t="shared" si="127"/>
        <v/>
      </c>
      <c r="AH223" s="16" t="str">
        <f t="shared" si="128"/>
        <v/>
      </c>
      <c r="AI223" s="16" t="str">
        <f t="shared" si="129"/>
        <v/>
      </c>
      <c r="AJ223" s="16" t="str">
        <f t="shared" si="130"/>
        <v/>
      </c>
      <c r="AK223" s="34" t="str">
        <f t="shared" si="131"/>
        <v/>
      </c>
      <c r="AL223" s="34"/>
      <c r="AM223" s="34"/>
      <c r="AN223" s="34"/>
      <c r="AO223" s="34"/>
      <c r="AP223" s="34"/>
      <c r="AQ223" s="34"/>
      <c r="AR223" s="61"/>
      <c r="AS223" s="61"/>
      <c r="AT223" s="61"/>
      <c r="AU223" s="61"/>
      <c r="AV223" s="61"/>
      <c r="AW223" s="61"/>
      <c r="AX223" s="61"/>
      <c r="AY223" s="61"/>
      <c r="AZ223" s="61"/>
      <c r="BA223" s="61"/>
      <c r="BB223" s="61"/>
      <c r="BC223" s="61"/>
      <c r="BD223" s="61"/>
    </row>
    <row r="224" spans="1:56" x14ac:dyDescent="0.2">
      <c r="A224" s="3">
        <v>216</v>
      </c>
      <c r="B224" s="4"/>
      <c r="C224" s="16" t="str">
        <f t="shared" si="102"/>
        <v/>
      </c>
      <c r="D224" s="16" t="str">
        <f t="shared" si="103"/>
        <v/>
      </c>
      <c r="E224" s="20" t="str">
        <f t="shared" si="104"/>
        <v/>
      </c>
      <c r="F224" s="20" t="str">
        <f t="shared" si="105"/>
        <v/>
      </c>
      <c r="G224" s="16" t="str">
        <f t="shared" si="107"/>
        <v/>
      </c>
      <c r="H224" s="17"/>
      <c r="I224" s="17"/>
      <c r="J224" s="36" t="str">
        <f t="shared" si="106"/>
        <v/>
      </c>
      <c r="K224" s="21">
        <f>COUNTIF(D$9:D224,D224)</f>
        <v>141</v>
      </c>
      <c r="L224" s="21">
        <f>COUNTIF(G$9:G224,G224)</f>
        <v>141</v>
      </c>
      <c r="M224" s="16">
        <f>SUMIF(G$9:G224,G224,A$9:A224)</f>
        <v>20586</v>
      </c>
      <c r="N224" s="16" t="str">
        <f t="shared" si="108"/>
        <v/>
      </c>
      <c r="O224" s="16" t="str">
        <f t="shared" si="109"/>
        <v/>
      </c>
      <c r="P224" s="16" t="str">
        <f t="shared" si="110"/>
        <v/>
      </c>
      <c r="Q224" s="34" t="str">
        <f t="shared" si="111"/>
        <v/>
      </c>
      <c r="R224" s="16" t="str">
        <f t="shared" si="112"/>
        <v/>
      </c>
      <c r="S224" s="16" t="str">
        <f t="shared" si="113"/>
        <v/>
      </c>
      <c r="T224" s="16" t="str">
        <f t="shared" si="114"/>
        <v/>
      </c>
      <c r="U224" s="34" t="str">
        <f t="shared" si="115"/>
        <v/>
      </c>
      <c r="V224" s="16" t="str">
        <f t="shared" si="116"/>
        <v/>
      </c>
      <c r="W224" s="16" t="str">
        <f t="shared" si="117"/>
        <v/>
      </c>
      <c r="X224" s="16" t="str">
        <f t="shared" si="118"/>
        <v/>
      </c>
      <c r="Y224" s="34" t="str">
        <f t="shared" si="119"/>
        <v/>
      </c>
      <c r="Z224" s="16" t="str">
        <f t="shared" si="120"/>
        <v/>
      </c>
      <c r="AA224" s="16" t="str">
        <f t="shared" si="121"/>
        <v/>
      </c>
      <c r="AB224" s="16" t="str">
        <f t="shared" si="122"/>
        <v/>
      </c>
      <c r="AC224" s="34" t="str">
        <f t="shared" si="123"/>
        <v/>
      </c>
      <c r="AD224" s="16" t="str">
        <f t="shared" si="124"/>
        <v/>
      </c>
      <c r="AE224" s="16" t="str">
        <f t="shared" si="125"/>
        <v/>
      </c>
      <c r="AF224" s="16" t="str">
        <f t="shared" si="126"/>
        <v/>
      </c>
      <c r="AG224" s="34" t="str">
        <f t="shared" si="127"/>
        <v/>
      </c>
      <c r="AH224" s="16" t="str">
        <f t="shared" si="128"/>
        <v/>
      </c>
      <c r="AI224" s="16" t="str">
        <f t="shared" si="129"/>
        <v/>
      </c>
      <c r="AJ224" s="16" t="str">
        <f t="shared" si="130"/>
        <v/>
      </c>
      <c r="AK224" s="34" t="str">
        <f t="shared" si="131"/>
        <v/>
      </c>
      <c r="AL224" s="34"/>
      <c r="AM224" s="34"/>
      <c r="AN224" s="34"/>
      <c r="AO224" s="34"/>
      <c r="AP224" s="34"/>
      <c r="AQ224" s="34"/>
      <c r="AR224" s="61"/>
      <c r="AS224" s="61"/>
      <c r="AT224" s="61"/>
      <c r="AU224" s="61"/>
      <c r="AV224" s="61"/>
      <c r="AW224" s="61"/>
      <c r="AX224" s="61"/>
      <c r="AY224" s="61"/>
      <c r="AZ224" s="61"/>
      <c r="BA224" s="61"/>
      <c r="BB224" s="61"/>
      <c r="BC224" s="61"/>
      <c r="BD224" s="61"/>
    </row>
    <row r="225" spans="1:56" x14ac:dyDescent="0.2">
      <c r="A225" s="3">
        <v>217</v>
      </c>
      <c r="B225" s="4"/>
      <c r="C225" s="16" t="str">
        <f t="shared" si="102"/>
        <v/>
      </c>
      <c r="D225" s="16" t="str">
        <f t="shared" si="103"/>
        <v/>
      </c>
      <c r="E225" s="20" t="str">
        <f t="shared" si="104"/>
        <v/>
      </c>
      <c r="F225" s="20" t="str">
        <f t="shared" si="105"/>
        <v/>
      </c>
      <c r="G225" s="16" t="str">
        <f t="shared" si="107"/>
        <v/>
      </c>
      <c r="H225" s="17"/>
      <c r="I225" s="17"/>
      <c r="J225" s="36" t="str">
        <f t="shared" si="106"/>
        <v/>
      </c>
      <c r="K225" s="21">
        <f>COUNTIF(D$9:D225,D225)</f>
        <v>142</v>
      </c>
      <c r="L225" s="21">
        <f>COUNTIF(G$9:G225,G225)</f>
        <v>142</v>
      </c>
      <c r="M225" s="16">
        <f>SUMIF(G$9:G225,G225,A$9:A225)</f>
        <v>20803</v>
      </c>
      <c r="N225" s="16" t="str">
        <f t="shared" si="108"/>
        <v/>
      </c>
      <c r="O225" s="16" t="str">
        <f t="shared" si="109"/>
        <v/>
      </c>
      <c r="P225" s="16" t="str">
        <f t="shared" si="110"/>
        <v/>
      </c>
      <c r="Q225" s="34" t="str">
        <f t="shared" si="111"/>
        <v/>
      </c>
      <c r="R225" s="16" t="str">
        <f t="shared" si="112"/>
        <v/>
      </c>
      <c r="S225" s="16" t="str">
        <f t="shared" si="113"/>
        <v/>
      </c>
      <c r="T225" s="16" t="str">
        <f t="shared" si="114"/>
        <v/>
      </c>
      <c r="U225" s="34" t="str">
        <f t="shared" si="115"/>
        <v/>
      </c>
      <c r="V225" s="16" t="str">
        <f t="shared" si="116"/>
        <v/>
      </c>
      <c r="W225" s="16" t="str">
        <f t="shared" si="117"/>
        <v/>
      </c>
      <c r="X225" s="16" t="str">
        <f t="shared" si="118"/>
        <v/>
      </c>
      <c r="Y225" s="34" t="str">
        <f t="shared" si="119"/>
        <v/>
      </c>
      <c r="Z225" s="16" t="str">
        <f t="shared" si="120"/>
        <v/>
      </c>
      <c r="AA225" s="16" t="str">
        <f t="shared" si="121"/>
        <v/>
      </c>
      <c r="AB225" s="16" t="str">
        <f t="shared" si="122"/>
        <v/>
      </c>
      <c r="AC225" s="34" t="str">
        <f t="shared" si="123"/>
        <v/>
      </c>
      <c r="AD225" s="16" t="str">
        <f t="shared" si="124"/>
        <v/>
      </c>
      <c r="AE225" s="16" t="str">
        <f t="shared" si="125"/>
        <v/>
      </c>
      <c r="AF225" s="16" t="str">
        <f t="shared" si="126"/>
        <v/>
      </c>
      <c r="AG225" s="34" t="str">
        <f t="shared" si="127"/>
        <v/>
      </c>
      <c r="AH225" s="16" t="str">
        <f t="shared" si="128"/>
        <v/>
      </c>
      <c r="AI225" s="16" t="str">
        <f t="shared" si="129"/>
        <v/>
      </c>
      <c r="AJ225" s="16" t="str">
        <f t="shared" si="130"/>
        <v/>
      </c>
      <c r="AK225" s="34" t="str">
        <f t="shared" si="131"/>
        <v/>
      </c>
      <c r="AL225" s="34"/>
      <c r="AM225" s="34"/>
      <c r="AN225" s="34"/>
      <c r="AO225" s="34"/>
      <c r="AP225" s="34"/>
      <c r="AQ225" s="34"/>
      <c r="AR225" s="61"/>
      <c r="AS225" s="61"/>
      <c r="AT225" s="61"/>
      <c r="AU225" s="61"/>
      <c r="AV225" s="61"/>
      <c r="AW225" s="61"/>
      <c r="AX225" s="61"/>
      <c r="AY225" s="61"/>
      <c r="AZ225" s="61"/>
      <c r="BA225" s="61"/>
      <c r="BB225" s="61"/>
      <c r="BC225" s="61"/>
      <c r="BD225" s="61"/>
    </row>
    <row r="226" spans="1:56" x14ac:dyDescent="0.2">
      <c r="A226" s="3">
        <v>218</v>
      </c>
      <c r="B226" s="4"/>
      <c r="C226" s="16" t="str">
        <f t="shared" si="102"/>
        <v/>
      </c>
      <c r="D226" s="16" t="str">
        <f t="shared" si="103"/>
        <v/>
      </c>
      <c r="E226" s="20" t="str">
        <f t="shared" si="104"/>
        <v/>
      </c>
      <c r="F226" s="20" t="str">
        <f t="shared" si="105"/>
        <v/>
      </c>
      <c r="G226" s="16" t="str">
        <f t="shared" si="107"/>
        <v/>
      </c>
      <c r="H226" s="17"/>
      <c r="I226" s="17"/>
      <c r="J226" s="36" t="str">
        <f t="shared" si="106"/>
        <v/>
      </c>
      <c r="K226" s="21">
        <f>COUNTIF(D$9:D226,D226)</f>
        <v>143</v>
      </c>
      <c r="L226" s="21">
        <f>COUNTIF(G$9:G226,G226)</f>
        <v>143</v>
      </c>
      <c r="M226" s="16">
        <f>SUMIF(G$9:G226,G226,A$9:A226)</f>
        <v>21021</v>
      </c>
      <c r="N226" s="16" t="str">
        <f t="shared" si="108"/>
        <v/>
      </c>
      <c r="O226" s="16" t="str">
        <f t="shared" si="109"/>
        <v/>
      </c>
      <c r="P226" s="16" t="str">
        <f t="shared" si="110"/>
        <v/>
      </c>
      <c r="Q226" s="34" t="str">
        <f t="shared" si="111"/>
        <v/>
      </c>
      <c r="R226" s="16" t="str">
        <f t="shared" si="112"/>
        <v/>
      </c>
      <c r="S226" s="16" t="str">
        <f t="shared" si="113"/>
        <v/>
      </c>
      <c r="T226" s="16" t="str">
        <f t="shared" si="114"/>
        <v/>
      </c>
      <c r="U226" s="34" t="str">
        <f t="shared" si="115"/>
        <v/>
      </c>
      <c r="V226" s="16" t="str">
        <f t="shared" si="116"/>
        <v/>
      </c>
      <c r="W226" s="16" t="str">
        <f t="shared" si="117"/>
        <v/>
      </c>
      <c r="X226" s="16" t="str">
        <f t="shared" si="118"/>
        <v/>
      </c>
      <c r="Y226" s="34" t="str">
        <f t="shared" si="119"/>
        <v/>
      </c>
      <c r="Z226" s="16" t="str">
        <f t="shared" si="120"/>
        <v/>
      </c>
      <c r="AA226" s="16" t="str">
        <f t="shared" si="121"/>
        <v/>
      </c>
      <c r="AB226" s="16" t="str">
        <f t="shared" si="122"/>
        <v/>
      </c>
      <c r="AC226" s="34" t="str">
        <f t="shared" si="123"/>
        <v/>
      </c>
      <c r="AD226" s="16" t="str">
        <f t="shared" si="124"/>
        <v/>
      </c>
      <c r="AE226" s="16" t="str">
        <f t="shared" si="125"/>
        <v/>
      </c>
      <c r="AF226" s="16" t="str">
        <f t="shared" si="126"/>
        <v/>
      </c>
      <c r="AG226" s="34" t="str">
        <f t="shared" si="127"/>
        <v/>
      </c>
      <c r="AH226" s="16" t="str">
        <f t="shared" si="128"/>
        <v/>
      </c>
      <c r="AI226" s="16" t="str">
        <f t="shared" si="129"/>
        <v/>
      </c>
      <c r="AJ226" s="16" t="str">
        <f t="shared" si="130"/>
        <v/>
      </c>
      <c r="AK226" s="34" t="str">
        <f t="shared" si="131"/>
        <v/>
      </c>
      <c r="AL226" s="34"/>
      <c r="AM226" s="34"/>
      <c r="AN226" s="34"/>
      <c r="AO226" s="34"/>
      <c r="AP226" s="34"/>
      <c r="AQ226" s="34"/>
      <c r="AR226" s="61"/>
      <c r="AS226" s="61"/>
      <c r="AT226" s="61"/>
      <c r="AU226" s="61"/>
      <c r="AV226" s="61"/>
      <c r="AW226" s="61"/>
      <c r="AX226" s="61"/>
      <c r="AY226" s="61"/>
      <c r="AZ226" s="61"/>
      <c r="BA226" s="61"/>
      <c r="BB226" s="61"/>
      <c r="BC226" s="61"/>
      <c r="BD226" s="61"/>
    </row>
    <row r="227" spans="1:56" x14ac:dyDescent="0.2">
      <c r="A227" s="3">
        <v>219</v>
      </c>
      <c r="B227" s="4"/>
      <c r="C227" s="16" t="str">
        <f t="shared" si="102"/>
        <v/>
      </c>
      <c r="D227" s="16" t="str">
        <f t="shared" si="103"/>
        <v/>
      </c>
      <c r="E227" s="20" t="str">
        <f t="shared" si="104"/>
        <v/>
      </c>
      <c r="F227" s="20" t="str">
        <f t="shared" si="105"/>
        <v/>
      </c>
      <c r="G227" s="16" t="str">
        <f t="shared" si="107"/>
        <v/>
      </c>
      <c r="H227" s="17"/>
      <c r="I227" s="17"/>
      <c r="J227" s="36" t="str">
        <f t="shared" si="106"/>
        <v/>
      </c>
      <c r="K227" s="21">
        <f>COUNTIF(D$9:D227,D227)</f>
        <v>144</v>
      </c>
      <c r="L227" s="21">
        <f>COUNTIF(G$9:G227,G227)</f>
        <v>144</v>
      </c>
      <c r="M227" s="16">
        <f>SUMIF(G$9:G227,G227,A$9:A227)</f>
        <v>21240</v>
      </c>
      <c r="N227" s="16" t="str">
        <f t="shared" si="108"/>
        <v/>
      </c>
      <c r="O227" s="16" t="str">
        <f t="shared" si="109"/>
        <v/>
      </c>
      <c r="P227" s="16" t="str">
        <f t="shared" si="110"/>
        <v/>
      </c>
      <c r="Q227" s="34" t="str">
        <f t="shared" si="111"/>
        <v/>
      </c>
      <c r="R227" s="16" t="str">
        <f t="shared" si="112"/>
        <v/>
      </c>
      <c r="S227" s="16" t="str">
        <f t="shared" si="113"/>
        <v/>
      </c>
      <c r="T227" s="16" t="str">
        <f t="shared" si="114"/>
        <v/>
      </c>
      <c r="U227" s="34" t="str">
        <f t="shared" si="115"/>
        <v/>
      </c>
      <c r="V227" s="16" t="str">
        <f t="shared" si="116"/>
        <v/>
      </c>
      <c r="W227" s="16" t="str">
        <f t="shared" si="117"/>
        <v/>
      </c>
      <c r="X227" s="16" t="str">
        <f t="shared" si="118"/>
        <v/>
      </c>
      <c r="Y227" s="34" t="str">
        <f t="shared" si="119"/>
        <v/>
      </c>
      <c r="Z227" s="16" t="str">
        <f t="shared" si="120"/>
        <v/>
      </c>
      <c r="AA227" s="16" t="str">
        <f t="shared" si="121"/>
        <v/>
      </c>
      <c r="AB227" s="16" t="str">
        <f t="shared" si="122"/>
        <v/>
      </c>
      <c r="AC227" s="34" t="str">
        <f t="shared" si="123"/>
        <v/>
      </c>
      <c r="AD227" s="16" t="str">
        <f t="shared" si="124"/>
        <v/>
      </c>
      <c r="AE227" s="16" t="str">
        <f t="shared" si="125"/>
        <v/>
      </c>
      <c r="AF227" s="16" t="str">
        <f t="shared" si="126"/>
        <v/>
      </c>
      <c r="AG227" s="34" t="str">
        <f t="shared" si="127"/>
        <v/>
      </c>
      <c r="AH227" s="16" t="str">
        <f t="shared" si="128"/>
        <v/>
      </c>
      <c r="AI227" s="16" t="str">
        <f t="shared" si="129"/>
        <v/>
      </c>
      <c r="AJ227" s="16" t="str">
        <f t="shared" si="130"/>
        <v/>
      </c>
      <c r="AK227" s="34" t="str">
        <f t="shared" si="131"/>
        <v/>
      </c>
      <c r="AL227" s="34"/>
      <c r="AM227" s="34"/>
      <c r="AN227" s="34"/>
      <c r="AO227" s="34"/>
      <c r="AP227" s="34"/>
      <c r="AQ227" s="34"/>
      <c r="AR227" s="61"/>
      <c r="AS227" s="61"/>
      <c r="AT227" s="61"/>
      <c r="AU227" s="61"/>
      <c r="AV227" s="61"/>
      <c r="AW227" s="61"/>
      <c r="AX227" s="61"/>
      <c r="AY227" s="61"/>
      <c r="AZ227" s="61"/>
      <c r="BA227" s="61"/>
      <c r="BB227" s="61"/>
      <c r="BC227" s="61"/>
      <c r="BD227" s="61"/>
    </row>
    <row r="228" spans="1:56" x14ac:dyDescent="0.2">
      <c r="A228" s="3">
        <v>220</v>
      </c>
      <c r="B228" s="4"/>
      <c r="C228" s="16" t="str">
        <f t="shared" si="102"/>
        <v/>
      </c>
      <c r="D228" s="16" t="str">
        <f t="shared" si="103"/>
        <v/>
      </c>
      <c r="E228" s="20" t="str">
        <f t="shared" si="104"/>
        <v/>
      </c>
      <c r="F228" s="20" t="str">
        <f t="shared" si="105"/>
        <v/>
      </c>
      <c r="G228" s="16" t="str">
        <f t="shared" si="107"/>
        <v/>
      </c>
      <c r="H228" s="17"/>
      <c r="I228" s="17"/>
      <c r="J228" s="36" t="str">
        <f t="shared" si="106"/>
        <v/>
      </c>
      <c r="K228" s="21">
        <f>COUNTIF(D$9:D228,D228)</f>
        <v>145</v>
      </c>
      <c r="L228" s="21">
        <f>COUNTIF(G$9:G228,G228)</f>
        <v>145</v>
      </c>
      <c r="M228" s="16">
        <f>SUMIF(G$9:G228,G228,A$9:A228)</f>
        <v>21460</v>
      </c>
      <c r="N228" s="16" t="str">
        <f t="shared" si="108"/>
        <v/>
      </c>
      <c r="O228" s="16" t="str">
        <f t="shared" si="109"/>
        <v/>
      </c>
      <c r="P228" s="16" t="str">
        <f t="shared" si="110"/>
        <v/>
      </c>
      <c r="Q228" s="34" t="str">
        <f t="shared" si="111"/>
        <v/>
      </c>
      <c r="R228" s="16" t="str">
        <f t="shared" si="112"/>
        <v/>
      </c>
      <c r="S228" s="16" t="str">
        <f t="shared" si="113"/>
        <v/>
      </c>
      <c r="T228" s="16" t="str">
        <f t="shared" si="114"/>
        <v/>
      </c>
      <c r="U228" s="34" t="str">
        <f t="shared" si="115"/>
        <v/>
      </c>
      <c r="V228" s="16" t="str">
        <f t="shared" si="116"/>
        <v/>
      </c>
      <c r="W228" s="16" t="str">
        <f t="shared" si="117"/>
        <v/>
      </c>
      <c r="X228" s="16" t="str">
        <f t="shared" si="118"/>
        <v/>
      </c>
      <c r="Y228" s="34" t="str">
        <f t="shared" si="119"/>
        <v/>
      </c>
      <c r="Z228" s="16" t="str">
        <f t="shared" si="120"/>
        <v/>
      </c>
      <c r="AA228" s="16" t="str">
        <f t="shared" si="121"/>
        <v/>
      </c>
      <c r="AB228" s="16" t="str">
        <f t="shared" si="122"/>
        <v/>
      </c>
      <c r="AC228" s="34" t="str">
        <f t="shared" si="123"/>
        <v/>
      </c>
      <c r="AD228" s="16" t="str">
        <f t="shared" si="124"/>
        <v/>
      </c>
      <c r="AE228" s="16" t="str">
        <f t="shared" si="125"/>
        <v/>
      </c>
      <c r="AF228" s="16" t="str">
        <f t="shared" si="126"/>
        <v/>
      </c>
      <c r="AG228" s="34" t="str">
        <f t="shared" si="127"/>
        <v/>
      </c>
      <c r="AH228" s="16" t="str">
        <f t="shared" si="128"/>
        <v/>
      </c>
      <c r="AI228" s="16" t="str">
        <f t="shared" si="129"/>
        <v/>
      </c>
      <c r="AJ228" s="16" t="str">
        <f t="shared" si="130"/>
        <v/>
      </c>
      <c r="AK228" s="34" t="str">
        <f t="shared" si="131"/>
        <v/>
      </c>
      <c r="AL228" s="34"/>
      <c r="AM228" s="34"/>
      <c r="AN228" s="34"/>
      <c r="AO228" s="34"/>
      <c r="AP228" s="34"/>
      <c r="AQ228" s="34"/>
      <c r="AR228" s="61"/>
      <c r="AS228" s="61"/>
      <c r="AT228" s="61"/>
      <c r="AU228" s="61"/>
      <c r="AV228" s="61"/>
      <c r="AW228" s="61"/>
      <c r="AX228" s="61"/>
      <c r="AY228" s="61"/>
      <c r="AZ228" s="61"/>
      <c r="BA228" s="61"/>
      <c r="BB228" s="61"/>
      <c r="BC228" s="61"/>
      <c r="BD228" s="61"/>
    </row>
    <row r="229" spans="1:56" x14ac:dyDescent="0.2">
      <c r="A229" s="3">
        <v>221</v>
      </c>
      <c r="B229" s="4"/>
      <c r="C229" s="16" t="str">
        <f t="shared" si="102"/>
        <v/>
      </c>
      <c r="D229" s="16" t="str">
        <f t="shared" si="103"/>
        <v/>
      </c>
      <c r="E229" s="20" t="str">
        <f t="shared" si="104"/>
        <v/>
      </c>
      <c r="F229" s="20" t="str">
        <f t="shared" si="105"/>
        <v/>
      </c>
      <c r="G229" s="16" t="str">
        <f t="shared" si="107"/>
        <v/>
      </c>
      <c r="H229" s="17"/>
      <c r="I229" s="17"/>
      <c r="J229" s="36" t="str">
        <f t="shared" si="106"/>
        <v/>
      </c>
      <c r="K229" s="21">
        <f>COUNTIF(D$9:D229,D229)</f>
        <v>146</v>
      </c>
      <c r="L229" s="21">
        <f>COUNTIF(G$9:G229,G229)</f>
        <v>146</v>
      </c>
      <c r="M229" s="16">
        <f>SUMIF(G$9:G229,G229,A$9:A229)</f>
        <v>21681</v>
      </c>
      <c r="N229" s="16" t="str">
        <f t="shared" si="108"/>
        <v/>
      </c>
      <c r="O229" s="16" t="str">
        <f t="shared" si="109"/>
        <v/>
      </c>
      <c r="P229" s="16" t="str">
        <f t="shared" si="110"/>
        <v/>
      </c>
      <c r="Q229" s="34" t="str">
        <f t="shared" si="111"/>
        <v/>
      </c>
      <c r="R229" s="16" t="str">
        <f t="shared" si="112"/>
        <v/>
      </c>
      <c r="S229" s="16" t="str">
        <f t="shared" si="113"/>
        <v/>
      </c>
      <c r="T229" s="16" t="str">
        <f t="shared" si="114"/>
        <v/>
      </c>
      <c r="U229" s="34" t="str">
        <f t="shared" si="115"/>
        <v/>
      </c>
      <c r="V229" s="16" t="str">
        <f t="shared" si="116"/>
        <v/>
      </c>
      <c r="W229" s="16" t="str">
        <f t="shared" si="117"/>
        <v/>
      </c>
      <c r="X229" s="16" t="str">
        <f t="shared" si="118"/>
        <v/>
      </c>
      <c r="Y229" s="34" t="str">
        <f t="shared" si="119"/>
        <v/>
      </c>
      <c r="Z229" s="16" t="str">
        <f t="shared" si="120"/>
        <v/>
      </c>
      <c r="AA229" s="16" t="str">
        <f t="shared" si="121"/>
        <v/>
      </c>
      <c r="AB229" s="16" t="str">
        <f t="shared" si="122"/>
        <v/>
      </c>
      <c r="AC229" s="34" t="str">
        <f t="shared" si="123"/>
        <v/>
      </c>
      <c r="AD229" s="16" t="str">
        <f t="shared" si="124"/>
        <v/>
      </c>
      <c r="AE229" s="16" t="str">
        <f t="shared" si="125"/>
        <v/>
      </c>
      <c r="AF229" s="16" t="str">
        <f t="shared" si="126"/>
        <v/>
      </c>
      <c r="AG229" s="34" t="str">
        <f t="shared" si="127"/>
        <v/>
      </c>
      <c r="AH229" s="16" t="str">
        <f t="shared" si="128"/>
        <v/>
      </c>
      <c r="AI229" s="16" t="str">
        <f t="shared" si="129"/>
        <v/>
      </c>
      <c r="AJ229" s="16" t="str">
        <f t="shared" si="130"/>
        <v/>
      </c>
      <c r="AK229" s="34" t="str">
        <f t="shared" si="131"/>
        <v/>
      </c>
      <c r="AL229" s="34"/>
      <c r="AM229" s="34"/>
      <c r="AN229" s="34"/>
      <c r="AO229" s="34"/>
      <c r="AP229" s="34"/>
      <c r="AQ229" s="34"/>
      <c r="AR229" s="61"/>
      <c r="AS229" s="61"/>
      <c r="AT229" s="61"/>
      <c r="AU229" s="61"/>
      <c r="AV229" s="61"/>
      <c r="AW229" s="61"/>
      <c r="AX229" s="61"/>
      <c r="AY229" s="61"/>
      <c r="AZ229" s="61"/>
      <c r="BA229" s="61"/>
      <c r="BB229" s="61"/>
      <c r="BC229" s="61"/>
      <c r="BD229" s="61"/>
    </row>
    <row r="230" spans="1:56" x14ac:dyDescent="0.2">
      <c r="A230" s="3">
        <v>222</v>
      </c>
      <c r="B230" s="4"/>
      <c r="C230" s="16" t="str">
        <f t="shared" si="102"/>
        <v/>
      </c>
      <c r="D230" s="16" t="str">
        <f t="shared" si="103"/>
        <v/>
      </c>
      <c r="E230" s="20" t="str">
        <f t="shared" si="104"/>
        <v/>
      </c>
      <c r="F230" s="20" t="str">
        <f t="shared" si="105"/>
        <v/>
      </c>
      <c r="G230" s="16" t="str">
        <f t="shared" si="107"/>
        <v/>
      </c>
      <c r="H230" s="17"/>
      <c r="I230" s="17"/>
      <c r="J230" s="36" t="str">
        <f t="shared" si="106"/>
        <v/>
      </c>
      <c r="K230" s="21">
        <f>COUNTIF(D$9:D230,D230)</f>
        <v>147</v>
      </c>
      <c r="L230" s="21">
        <f>COUNTIF(G$9:G230,G230)</f>
        <v>147</v>
      </c>
      <c r="M230" s="16">
        <f>SUMIF(G$9:G230,G230,A$9:A230)</f>
        <v>21903</v>
      </c>
      <c r="N230" s="16" t="str">
        <f t="shared" si="108"/>
        <v/>
      </c>
      <c r="O230" s="16" t="str">
        <f t="shared" si="109"/>
        <v/>
      </c>
      <c r="P230" s="16" t="str">
        <f t="shared" si="110"/>
        <v/>
      </c>
      <c r="Q230" s="34" t="str">
        <f t="shared" si="111"/>
        <v/>
      </c>
      <c r="R230" s="16" t="str">
        <f t="shared" si="112"/>
        <v/>
      </c>
      <c r="S230" s="16" t="str">
        <f t="shared" si="113"/>
        <v/>
      </c>
      <c r="T230" s="16" t="str">
        <f t="shared" si="114"/>
        <v/>
      </c>
      <c r="U230" s="34" t="str">
        <f t="shared" si="115"/>
        <v/>
      </c>
      <c r="V230" s="16" t="str">
        <f t="shared" si="116"/>
        <v/>
      </c>
      <c r="W230" s="16" t="str">
        <f t="shared" si="117"/>
        <v/>
      </c>
      <c r="X230" s="16" t="str">
        <f t="shared" si="118"/>
        <v/>
      </c>
      <c r="Y230" s="34" t="str">
        <f t="shared" si="119"/>
        <v/>
      </c>
      <c r="Z230" s="16" t="str">
        <f t="shared" si="120"/>
        <v/>
      </c>
      <c r="AA230" s="16" t="str">
        <f t="shared" si="121"/>
        <v/>
      </c>
      <c r="AB230" s="16" t="str">
        <f t="shared" si="122"/>
        <v/>
      </c>
      <c r="AC230" s="34" t="str">
        <f t="shared" si="123"/>
        <v/>
      </c>
      <c r="AD230" s="16" t="str">
        <f t="shared" si="124"/>
        <v/>
      </c>
      <c r="AE230" s="16" t="str">
        <f t="shared" si="125"/>
        <v/>
      </c>
      <c r="AF230" s="16" t="str">
        <f t="shared" si="126"/>
        <v/>
      </c>
      <c r="AG230" s="34" t="str">
        <f t="shared" si="127"/>
        <v/>
      </c>
      <c r="AH230" s="16" t="str">
        <f t="shared" si="128"/>
        <v/>
      </c>
      <c r="AI230" s="16" t="str">
        <f t="shared" si="129"/>
        <v/>
      </c>
      <c r="AJ230" s="16" t="str">
        <f t="shared" si="130"/>
        <v/>
      </c>
      <c r="AK230" s="34" t="str">
        <f t="shared" si="131"/>
        <v/>
      </c>
      <c r="AL230" s="34"/>
      <c r="AM230" s="34"/>
      <c r="AN230" s="34"/>
      <c r="AO230" s="34"/>
      <c r="AP230" s="34"/>
      <c r="AQ230" s="34"/>
      <c r="AR230" s="61"/>
      <c r="AS230" s="61"/>
      <c r="AT230" s="61"/>
      <c r="AU230" s="61"/>
      <c r="AV230" s="61"/>
      <c r="AW230" s="61"/>
      <c r="AX230" s="61"/>
      <c r="AY230" s="61"/>
      <c r="AZ230" s="61"/>
      <c r="BA230" s="61"/>
      <c r="BB230" s="61"/>
      <c r="BC230" s="61"/>
      <c r="BD230" s="61"/>
    </row>
    <row r="231" spans="1:56" x14ac:dyDescent="0.2">
      <c r="A231" s="3">
        <v>223</v>
      </c>
      <c r="B231" s="4"/>
      <c r="C231" s="16" t="str">
        <f t="shared" si="102"/>
        <v/>
      </c>
      <c r="D231" s="16" t="str">
        <f t="shared" si="103"/>
        <v/>
      </c>
      <c r="E231" s="20" t="str">
        <f t="shared" si="104"/>
        <v/>
      </c>
      <c r="F231" s="20" t="str">
        <f t="shared" si="105"/>
        <v/>
      </c>
      <c r="G231" s="16" t="str">
        <f t="shared" si="107"/>
        <v/>
      </c>
      <c r="H231" s="17"/>
      <c r="I231" s="17"/>
      <c r="J231" s="36" t="str">
        <f t="shared" si="106"/>
        <v/>
      </c>
      <c r="K231" s="21">
        <f>COUNTIF(D$9:D231,D231)</f>
        <v>148</v>
      </c>
      <c r="L231" s="21">
        <f>COUNTIF(G$9:G231,G231)</f>
        <v>148</v>
      </c>
      <c r="M231" s="16">
        <f>SUMIF(G$9:G231,G231,A$9:A231)</f>
        <v>22126</v>
      </c>
      <c r="N231" s="16" t="str">
        <f t="shared" si="108"/>
        <v/>
      </c>
      <c r="O231" s="16" t="str">
        <f t="shared" si="109"/>
        <v/>
      </c>
      <c r="P231" s="16" t="str">
        <f t="shared" si="110"/>
        <v/>
      </c>
      <c r="Q231" s="34" t="str">
        <f t="shared" si="111"/>
        <v/>
      </c>
      <c r="R231" s="16" t="str">
        <f t="shared" si="112"/>
        <v/>
      </c>
      <c r="S231" s="16" t="str">
        <f t="shared" si="113"/>
        <v/>
      </c>
      <c r="T231" s="16" t="str">
        <f t="shared" si="114"/>
        <v/>
      </c>
      <c r="U231" s="34" t="str">
        <f t="shared" si="115"/>
        <v/>
      </c>
      <c r="V231" s="16" t="str">
        <f t="shared" si="116"/>
        <v/>
      </c>
      <c r="W231" s="16" t="str">
        <f t="shared" si="117"/>
        <v/>
      </c>
      <c r="X231" s="16" t="str">
        <f t="shared" si="118"/>
        <v/>
      </c>
      <c r="Y231" s="34" t="str">
        <f t="shared" si="119"/>
        <v/>
      </c>
      <c r="Z231" s="16" t="str">
        <f t="shared" si="120"/>
        <v/>
      </c>
      <c r="AA231" s="16" t="str">
        <f t="shared" si="121"/>
        <v/>
      </c>
      <c r="AB231" s="16" t="str">
        <f t="shared" si="122"/>
        <v/>
      </c>
      <c r="AC231" s="34" t="str">
        <f t="shared" si="123"/>
        <v/>
      </c>
      <c r="AD231" s="16" t="str">
        <f t="shared" si="124"/>
        <v/>
      </c>
      <c r="AE231" s="16" t="str">
        <f t="shared" si="125"/>
        <v/>
      </c>
      <c r="AF231" s="16" t="str">
        <f t="shared" si="126"/>
        <v/>
      </c>
      <c r="AG231" s="34" t="str">
        <f t="shared" si="127"/>
        <v/>
      </c>
      <c r="AH231" s="16" t="str">
        <f t="shared" si="128"/>
        <v/>
      </c>
      <c r="AI231" s="16" t="str">
        <f t="shared" si="129"/>
        <v/>
      </c>
      <c r="AJ231" s="16" t="str">
        <f t="shared" si="130"/>
        <v/>
      </c>
      <c r="AK231" s="34" t="str">
        <f t="shared" si="131"/>
        <v/>
      </c>
      <c r="AL231" s="34"/>
      <c r="AM231" s="34"/>
      <c r="AN231" s="34"/>
      <c r="AO231" s="34"/>
      <c r="AP231" s="34"/>
      <c r="AQ231" s="34"/>
      <c r="AR231" s="61"/>
      <c r="AS231" s="61"/>
      <c r="AT231" s="61"/>
      <c r="AU231" s="61"/>
      <c r="AV231" s="61"/>
      <c r="AW231" s="61"/>
      <c r="AX231" s="61"/>
      <c r="AY231" s="61"/>
      <c r="AZ231" s="61"/>
      <c r="BA231" s="61"/>
      <c r="BB231" s="61"/>
      <c r="BC231" s="61"/>
      <c r="BD231" s="61"/>
    </row>
    <row r="232" spans="1:56" x14ac:dyDescent="0.2">
      <c r="A232" s="3">
        <v>224</v>
      </c>
      <c r="B232" s="4"/>
      <c r="C232" s="16" t="str">
        <f t="shared" si="102"/>
        <v/>
      </c>
      <c r="D232" s="16" t="str">
        <f t="shared" si="103"/>
        <v/>
      </c>
      <c r="E232" s="20" t="str">
        <f t="shared" si="104"/>
        <v/>
      </c>
      <c r="F232" s="20" t="str">
        <f t="shared" si="105"/>
        <v/>
      </c>
      <c r="G232" s="16" t="str">
        <f t="shared" si="107"/>
        <v/>
      </c>
      <c r="H232" s="17"/>
      <c r="I232" s="17"/>
      <c r="J232" s="36" t="str">
        <f t="shared" si="106"/>
        <v/>
      </c>
      <c r="K232" s="21">
        <f>COUNTIF(D$9:D232,D232)</f>
        <v>149</v>
      </c>
      <c r="L232" s="21">
        <f>COUNTIF(G$9:G232,G232)</f>
        <v>149</v>
      </c>
      <c r="M232" s="16">
        <f>SUMIF(G$9:G232,G232,A$9:A232)</f>
        <v>22350</v>
      </c>
      <c r="N232" s="16" t="str">
        <f t="shared" si="108"/>
        <v/>
      </c>
      <c r="O232" s="16" t="str">
        <f t="shared" si="109"/>
        <v/>
      </c>
      <c r="P232" s="16" t="str">
        <f t="shared" si="110"/>
        <v/>
      </c>
      <c r="Q232" s="34" t="str">
        <f t="shared" si="111"/>
        <v/>
      </c>
      <c r="R232" s="16" t="str">
        <f t="shared" si="112"/>
        <v/>
      </c>
      <c r="S232" s="16" t="str">
        <f t="shared" si="113"/>
        <v/>
      </c>
      <c r="T232" s="16" t="str">
        <f t="shared" si="114"/>
        <v/>
      </c>
      <c r="U232" s="34" t="str">
        <f t="shared" si="115"/>
        <v/>
      </c>
      <c r="V232" s="16" t="str">
        <f t="shared" si="116"/>
        <v/>
      </c>
      <c r="W232" s="16" t="str">
        <f t="shared" si="117"/>
        <v/>
      </c>
      <c r="X232" s="16" t="str">
        <f t="shared" si="118"/>
        <v/>
      </c>
      <c r="Y232" s="34" t="str">
        <f t="shared" si="119"/>
        <v/>
      </c>
      <c r="Z232" s="16" t="str">
        <f t="shared" si="120"/>
        <v/>
      </c>
      <c r="AA232" s="16" t="str">
        <f t="shared" si="121"/>
        <v/>
      </c>
      <c r="AB232" s="16" t="str">
        <f t="shared" si="122"/>
        <v/>
      </c>
      <c r="AC232" s="34" t="str">
        <f t="shared" si="123"/>
        <v/>
      </c>
      <c r="AD232" s="16" t="str">
        <f t="shared" si="124"/>
        <v/>
      </c>
      <c r="AE232" s="16" t="str">
        <f t="shared" si="125"/>
        <v/>
      </c>
      <c r="AF232" s="16" t="str">
        <f t="shared" si="126"/>
        <v/>
      </c>
      <c r="AG232" s="34" t="str">
        <f t="shared" si="127"/>
        <v/>
      </c>
      <c r="AH232" s="16" t="str">
        <f t="shared" si="128"/>
        <v/>
      </c>
      <c r="AI232" s="16" t="str">
        <f t="shared" si="129"/>
        <v/>
      </c>
      <c r="AJ232" s="16" t="str">
        <f t="shared" si="130"/>
        <v/>
      </c>
      <c r="AK232" s="34" t="str">
        <f t="shared" si="131"/>
        <v/>
      </c>
      <c r="AL232" s="34"/>
      <c r="AM232" s="34"/>
      <c r="AN232" s="34"/>
      <c r="AO232" s="34"/>
      <c r="AP232" s="34"/>
      <c r="AQ232" s="34"/>
      <c r="AR232" s="61"/>
      <c r="AS232" s="61"/>
      <c r="AT232" s="61"/>
      <c r="AU232" s="61"/>
      <c r="AV232" s="61"/>
      <c r="AW232" s="61"/>
      <c r="AX232" s="61"/>
      <c r="AY232" s="61"/>
      <c r="AZ232" s="61"/>
      <c r="BA232" s="61"/>
      <c r="BB232" s="61"/>
      <c r="BC232" s="61"/>
      <c r="BD232" s="61"/>
    </row>
    <row r="233" spans="1:56" x14ac:dyDescent="0.2">
      <c r="A233" s="3">
        <v>225</v>
      </c>
      <c r="B233" s="4"/>
      <c r="C233" s="16" t="str">
        <f t="shared" si="102"/>
        <v/>
      </c>
      <c r="D233" s="16" t="str">
        <f t="shared" si="103"/>
        <v/>
      </c>
      <c r="E233" s="20" t="str">
        <f t="shared" si="104"/>
        <v/>
      </c>
      <c r="F233" s="20" t="str">
        <f t="shared" si="105"/>
        <v/>
      </c>
      <c r="G233" s="16" t="str">
        <f t="shared" si="107"/>
        <v/>
      </c>
      <c r="H233" s="17"/>
      <c r="I233" s="17"/>
      <c r="J233" s="36" t="str">
        <f t="shared" si="106"/>
        <v/>
      </c>
      <c r="K233" s="21">
        <f>COUNTIF(D$9:D233,D233)</f>
        <v>150</v>
      </c>
      <c r="L233" s="21">
        <f>COUNTIF(G$9:G233,G233)</f>
        <v>150</v>
      </c>
      <c r="M233" s="16">
        <f>SUMIF(G$9:G233,G233,A$9:A233)</f>
        <v>22575</v>
      </c>
      <c r="N233" s="16" t="str">
        <f t="shared" si="108"/>
        <v/>
      </c>
      <c r="O233" s="16" t="str">
        <f t="shared" si="109"/>
        <v/>
      </c>
      <c r="P233" s="16" t="str">
        <f t="shared" si="110"/>
        <v/>
      </c>
      <c r="Q233" s="34" t="str">
        <f t="shared" si="111"/>
        <v/>
      </c>
      <c r="R233" s="16" t="str">
        <f t="shared" si="112"/>
        <v/>
      </c>
      <c r="S233" s="16" t="str">
        <f t="shared" si="113"/>
        <v/>
      </c>
      <c r="T233" s="16" t="str">
        <f t="shared" si="114"/>
        <v/>
      </c>
      <c r="U233" s="34" t="str">
        <f t="shared" si="115"/>
        <v/>
      </c>
      <c r="V233" s="16" t="str">
        <f t="shared" si="116"/>
        <v/>
      </c>
      <c r="W233" s="16" t="str">
        <f t="shared" si="117"/>
        <v/>
      </c>
      <c r="X233" s="16" t="str">
        <f t="shared" si="118"/>
        <v/>
      </c>
      <c r="Y233" s="34" t="str">
        <f t="shared" si="119"/>
        <v/>
      </c>
      <c r="Z233" s="16" t="str">
        <f t="shared" si="120"/>
        <v/>
      </c>
      <c r="AA233" s="16" t="str">
        <f t="shared" si="121"/>
        <v/>
      </c>
      <c r="AB233" s="16" t="str">
        <f t="shared" si="122"/>
        <v/>
      </c>
      <c r="AC233" s="34" t="str">
        <f t="shared" si="123"/>
        <v/>
      </c>
      <c r="AD233" s="16" t="str">
        <f t="shared" si="124"/>
        <v/>
      </c>
      <c r="AE233" s="16" t="str">
        <f t="shared" si="125"/>
        <v/>
      </c>
      <c r="AF233" s="16" t="str">
        <f t="shared" si="126"/>
        <v/>
      </c>
      <c r="AG233" s="34" t="str">
        <f t="shared" si="127"/>
        <v/>
      </c>
      <c r="AH233" s="16" t="str">
        <f t="shared" si="128"/>
        <v/>
      </c>
      <c r="AI233" s="16" t="str">
        <f t="shared" si="129"/>
        <v/>
      </c>
      <c r="AJ233" s="16" t="str">
        <f t="shared" si="130"/>
        <v/>
      </c>
      <c r="AK233" s="34" t="str">
        <f t="shared" si="131"/>
        <v/>
      </c>
      <c r="AL233" s="34"/>
      <c r="AM233" s="34"/>
      <c r="AN233" s="34"/>
      <c r="AO233" s="34"/>
      <c r="AP233" s="34"/>
      <c r="AQ233" s="34"/>
      <c r="AR233" s="61"/>
      <c r="AS233" s="61"/>
      <c r="AT233" s="61"/>
      <c r="AU233" s="61"/>
      <c r="AV233" s="61"/>
      <c r="AW233" s="61"/>
      <c r="AX233" s="61"/>
      <c r="AY233" s="61"/>
      <c r="AZ233" s="61"/>
      <c r="BA233" s="61"/>
      <c r="BB233" s="61"/>
      <c r="BC233" s="61"/>
      <c r="BD233" s="61"/>
    </row>
    <row r="234" spans="1:56" x14ac:dyDescent="0.2">
      <c r="A234" s="3">
        <v>226</v>
      </c>
      <c r="B234" s="4"/>
      <c r="C234" s="16" t="str">
        <f t="shared" si="102"/>
        <v/>
      </c>
      <c r="D234" s="16" t="str">
        <f t="shared" si="103"/>
        <v/>
      </c>
      <c r="E234" s="20" t="str">
        <f t="shared" si="104"/>
        <v/>
      </c>
      <c r="F234" s="20" t="str">
        <f t="shared" si="105"/>
        <v/>
      </c>
      <c r="G234" s="16" t="str">
        <f t="shared" si="107"/>
        <v/>
      </c>
      <c r="H234" s="17"/>
      <c r="I234" s="17"/>
      <c r="J234" s="36" t="str">
        <f t="shared" si="106"/>
        <v/>
      </c>
      <c r="K234" s="21">
        <f>COUNTIF(D$9:D234,D234)</f>
        <v>151</v>
      </c>
      <c r="L234" s="21">
        <f>COUNTIF(G$9:G234,G234)</f>
        <v>151</v>
      </c>
      <c r="M234" s="16">
        <f>SUMIF(G$9:G234,G234,A$9:A234)</f>
        <v>22801</v>
      </c>
      <c r="N234" s="16" t="str">
        <f t="shared" si="108"/>
        <v/>
      </c>
      <c r="O234" s="16" t="str">
        <f t="shared" si="109"/>
        <v/>
      </c>
      <c r="P234" s="16" t="str">
        <f t="shared" si="110"/>
        <v/>
      </c>
      <c r="Q234" s="34" t="str">
        <f t="shared" si="111"/>
        <v/>
      </c>
      <c r="R234" s="16" t="str">
        <f t="shared" si="112"/>
        <v/>
      </c>
      <c r="S234" s="16" t="str">
        <f t="shared" si="113"/>
        <v/>
      </c>
      <c r="T234" s="16" t="str">
        <f t="shared" si="114"/>
        <v/>
      </c>
      <c r="U234" s="34" t="str">
        <f t="shared" si="115"/>
        <v/>
      </c>
      <c r="V234" s="16" t="str">
        <f t="shared" si="116"/>
        <v/>
      </c>
      <c r="W234" s="16" t="str">
        <f t="shared" si="117"/>
        <v/>
      </c>
      <c r="X234" s="16" t="str">
        <f t="shared" si="118"/>
        <v/>
      </c>
      <c r="Y234" s="34" t="str">
        <f t="shared" si="119"/>
        <v/>
      </c>
      <c r="Z234" s="16" t="str">
        <f t="shared" si="120"/>
        <v/>
      </c>
      <c r="AA234" s="16" t="str">
        <f t="shared" si="121"/>
        <v/>
      </c>
      <c r="AB234" s="16" t="str">
        <f t="shared" si="122"/>
        <v/>
      </c>
      <c r="AC234" s="34" t="str">
        <f t="shared" si="123"/>
        <v/>
      </c>
      <c r="AD234" s="16" t="str">
        <f t="shared" si="124"/>
        <v/>
      </c>
      <c r="AE234" s="16" t="str">
        <f t="shared" si="125"/>
        <v/>
      </c>
      <c r="AF234" s="16" t="str">
        <f t="shared" si="126"/>
        <v/>
      </c>
      <c r="AG234" s="34" t="str">
        <f t="shared" si="127"/>
        <v/>
      </c>
      <c r="AH234" s="16" t="str">
        <f t="shared" si="128"/>
        <v/>
      </c>
      <c r="AI234" s="16" t="str">
        <f t="shared" si="129"/>
        <v/>
      </c>
      <c r="AJ234" s="16" t="str">
        <f t="shared" si="130"/>
        <v/>
      </c>
      <c r="AK234" s="34" t="str">
        <f t="shared" si="131"/>
        <v/>
      </c>
      <c r="AL234" s="34"/>
      <c r="AM234" s="34"/>
      <c r="AN234" s="34"/>
      <c r="AO234" s="34"/>
      <c r="AP234" s="34"/>
      <c r="AQ234" s="34"/>
      <c r="AR234" s="61"/>
      <c r="AS234" s="61"/>
      <c r="AT234" s="61"/>
      <c r="AU234" s="61"/>
      <c r="AV234" s="61"/>
      <c r="AW234" s="61"/>
      <c r="AX234" s="61"/>
      <c r="AY234" s="61"/>
      <c r="AZ234" s="61"/>
      <c r="BA234" s="61"/>
      <c r="BB234" s="61"/>
      <c r="BC234" s="61"/>
      <c r="BD234" s="61"/>
    </row>
    <row r="235" spans="1:56" x14ac:dyDescent="0.2">
      <c r="A235" s="3">
        <v>227</v>
      </c>
      <c r="B235" s="4"/>
      <c r="C235" s="16" t="str">
        <f t="shared" si="102"/>
        <v/>
      </c>
      <c r="D235" s="16" t="str">
        <f t="shared" si="103"/>
        <v/>
      </c>
      <c r="E235" s="20" t="str">
        <f t="shared" si="104"/>
        <v/>
      </c>
      <c r="F235" s="20" t="str">
        <f t="shared" si="105"/>
        <v/>
      </c>
      <c r="G235" s="16" t="str">
        <f t="shared" si="107"/>
        <v/>
      </c>
      <c r="H235" s="17"/>
      <c r="I235" s="17"/>
      <c r="J235" s="36" t="str">
        <f t="shared" si="106"/>
        <v/>
      </c>
      <c r="K235" s="21">
        <f>COUNTIF(D$9:D235,D235)</f>
        <v>152</v>
      </c>
      <c r="L235" s="21">
        <f>COUNTIF(G$9:G235,G235)</f>
        <v>152</v>
      </c>
      <c r="M235" s="16">
        <f>SUMIF(G$9:G235,G235,A$9:A235)</f>
        <v>23028</v>
      </c>
      <c r="N235" s="16" t="str">
        <f t="shared" si="108"/>
        <v/>
      </c>
      <c r="O235" s="16" t="str">
        <f t="shared" si="109"/>
        <v/>
      </c>
      <c r="P235" s="16" t="str">
        <f t="shared" si="110"/>
        <v/>
      </c>
      <c r="Q235" s="34" t="str">
        <f t="shared" si="111"/>
        <v/>
      </c>
      <c r="R235" s="16" t="str">
        <f t="shared" si="112"/>
        <v/>
      </c>
      <c r="S235" s="16" t="str">
        <f t="shared" si="113"/>
        <v/>
      </c>
      <c r="T235" s="16" t="str">
        <f t="shared" si="114"/>
        <v/>
      </c>
      <c r="U235" s="34" t="str">
        <f t="shared" si="115"/>
        <v/>
      </c>
      <c r="V235" s="16" t="str">
        <f t="shared" si="116"/>
        <v/>
      </c>
      <c r="W235" s="16" t="str">
        <f t="shared" si="117"/>
        <v/>
      </c>
      <c r="X235" s="16" t="str">
        <f t="shared" si="118"/>
        <v/>
      </c>
      <c r="Y235" s="34" t="str">
        <f t="shared" si="119"/>
        <v/>
      </c>
      <c r="Z235" s="16" t="str">
        <f t="shared" si="120"/>
        <v/>
      </c>
      <c r="AA235" s="16" t="str">
        <f t="shared" si="121"/>
        <v/>
      </c>
      <c r="AB235" s="16" t="str">
        <f t="shared" si="122"/>
        <v/>
      </c>
      <c r="AC235" s="34" t="str">
        <f t="shared" si="123"/>
        <v/>
      </c>
      <c r="AD235" s="16" t="str">
        <f t="shared" si="124"/>
        <v/>
      </c>
      <c r="AE235" s="16" t="str">
        <f t="shared" si="125"/>
        <v/>
      </c>
      <c r="AF235" s="16" t="str">
        <f t="shared" si="126"/>
        <v/>
      </c>
      <c r="AG235" s="34" t="str">
        <f t="shared" si="127"/>
        <v/>
      </c>
      <c r="AH235" s="16" t="str">
        <f t="shared" si="128"/>
        <v/>
      </c>
      <c r="AI235" s="16" t="str">
        <f t="shared" si="129"/>
        <v/>
      </c>
      <c r="AJ235" s="16" t="str">
        <f t="shared" si="130"/>
        <v/>
      </c>
      <c r="AK235" s="34" t="str">
        <f t="shared" si="131"/>
        <v/>
      </c>
      <c r="AL235" s="34"/>
      <c r="AM235" s="34"/>
      <c r="AN235" s="34"/>
      <c r="AO235" s="34"/>
      <c r="AP235" s="34"/>
      <c r="AQ235" s="34"/>
      <c r="AR235" s="61"/>
      <c r="AS235" s="61"/>
      <c r="AT235" s="61"/>
      <c r="AU235" s="61"/>
      <c r="AV235" s="61"/>
      <c r="AW235" s="61"/>
      <c r="AX235" s="61"/>
      <c r="AY235" s="61"/>
      <c r="AZ235" s="61"/>
      <c r="BA235" s="61"/>
      <c r="BB235" s="61"/>
      <c r="BC235" s="61"/>
      <c r="BD235" s="61"/>
    </row>
    <row r="236" spans="1:56" x14ac:dyDescent="0.2">
      <c r="A236" s="3">
        <v>228</v>
      </c>
      <c r="B236" s="4"/>
      <c r="C236" s="16" t="str">
        <f t="shared" si="102"/>
        <v/>
      </c>
      <c r="D236" s="16" t="str">
        <f t="shared" si="103"/>
        <v/>
      </c>
      <c r="E236" s="20" t="str">
        <f t="shared" si="104"/>
        <v/>
      </c>
      <c r="F236" s="20" t="str">
        <f t="shared" si="105"/>
        <v/>
      </c>
      <c r="G236" s="16" t="str">
        <f t="shared" si="107"/>
        <v/>
      </c>
      <c r="H236" s="17"/>
      <c r="I236" s="17"/>
      <c r="J236" s="36" t="str">
        <f t="shared" si="106"/>
        <v/>
      </c>
      <c r="K236" s="21">
        <f>COUNTIF(D$9:D236,D236)</f>
        <v>153</v>
      </c>
      <c r="L236" s="21">
        <f>COUNTIF(G$9:G236,G236)</f>
        <v>153</v>
      </c>
      <c r="M236" s="16">
        <f>SUMIF(G$9:G236,G236,A$9:A236)</f>
        <v>23256</v>
      </c>
      <c r="N236" s="16" t="str">
        <f t="shared" si="108"/>
        <v/>
      </c>
      <c r="O236" s="16" t="str">
        <f t="shared" si="109"/>
        <v/>
      </c>
      <c r="P236" s="16" t="str">
        <f t="shared" si="110"/>
        <v/>
      </c>
      <c r="Q236" s="34" t="str">
        <f t="shared" si="111"/>
        <v/>
      </c>
      <c r="R236" s="16" t="str">
        <f t="shared" si="112"/>
        <v/>
      </c>
      <c r="S236" s="16" t="str">
        <f t="shared" si="113"/>
        <v/>
      </c>
      <c r="T236" s="16" t="str">
        <f t="shared" si="114"/>
        <v/>
      </c>
      <c r="U236" s="34" t="str">
        <f t="shared" si="115"/>
        <v/>
      </c>
      <c r="V236" s="16" t="str">
        <f t="shared" si="116"/>
        <v/>
      </c>
      <c r="W236" s="16" t="str">
        <f t="shared" si="117"/>
        <v/>
      </c>
      <c r="X236" s="16" t="str">
        <f t="shared" si="118"/>
        <v/>
      </c>
      <c r="Y236" s="34" t="str">
        <f t="shared" si="119"/>
        <v/>
      </c>
      <c r="Z236" s="16" t="str">
        <f t="shared" si="120"/>
        <v/>
      </c>
      <c r="AA236" s="16" t="str">
        <f t="shared" si="121"/>
        <v/>
      </c>
      <c r="AB236" s="16" t="str">
        <f t="shared" si="122"/>
        <v/>
      </c>
      <c r="AC236" s="34" t="str">
        <f t="shared" si="123"/>
        <v/>
      </c>
      <c r="AD236" s="16" t="str">
        <f t="shared" si="124"/>
        <v/>
      </c>
      <c r="AE236" s="16" t="str">
        <f t="shared" si="125"/>
        <v/>
      </c>
      <c r="AF236" s="16" t="str">
        <f t="shared" si="126"/>
        <v/>
      </c>
      <c r="AG236" s="34" t="str">
        <f t="shared" si="127"/>
        <v/>
      </c>
      <c r="AH236" s="16" t="str">
        <f t="shared" si="128"/>
        <v/>
      </c>
      <c r="AI236" s="16" t="str">
        <f t="shared" si="129"/>
        <v/>
      </c>
      <c r="AJ236" s="16" t="str">
        <f t="shared" si="130"/>
        <v/>
      </c>
      <c r="AK236" s="34" t="str">
        <f t="shared" si="131"/>
        <v/>
      </c>
      <c r="AL236" s="34"/>
      <c r="AM236" s="34"/>
      <c r="AN236" s="34"/>
      <c r="AO236" s="34"/>
      <c r="AP236" s="34"/>
      <c r="AQ236" s="34"/>
      <c r="AR236" s="61"/>
      <c r="AS236" s="61"/>
      <c r="AT236" s="61"/>
      <c r="AU236" s="61"/>
      <c r="AV236" s="61"/>
      <c r="AW236" s="61"/>
      <c r="AX236" s="61"/>
      <c r="AY236" s="61"/>
      <c r="AZ236" s="61"/>
      <c r="BA236" s="61"/>
      <c r="BB236" s="61"/>
      <c r="BC236" s="61"/>
      <c r="BD236" s="61"/>
    </row>
    <row r="237" spans="1:56" x14ac:dyDescent="0.2">
      <c r="A237" s="3">
        <v>229</v>
      </c>
      <c r="B237" s="4"/>
      <c r="C237" s="16" t="str">
        <f t="shared" si="102"/>
        <v/>
      </c>
      <c r="D237" s="16" t="str">
        <f t="shared" si="103"/>
        <v/>
      </c>
      <c r="E237" s="20" t="str">
        <f t="shared" si="104"/>
        <v/>
      </c>
      <c r="F237" s="20" t="str">
        <f t="shared" si="105"/>
        <v/>
      </c>
      <c r="G237" s="16" t="str">
        <f t="shared" si="107"/>
        <v/>
      </c>
      <c r="H237" s="17"/>
      <c r="I237" s="17"/>
      <c r="J237" s="36" t="str">
        <f t="shared" si="106"/>
        <v/>
      </c>
      <c r="K237" s="21">
        <f>COUNTIF(D$9:D237,D237)</f>
        <v>154</v>
      </c>
      <c r="L237" s="21">
        <f>COUNTIF(G$9:G237,G237)</f>
        <v>154</v>
      </c>
      <c r="M237" s="16">
        <f>SUMIF(G$9:G237,G237,A$9:A237)</f>
        <v>23485</v>
      </c>
      <c r="N237" s="16" t="str">
        <f t="shared" si="108"/>
        <v/>
      </c>
      <c r="O237" s="16" t="str">
        <f t="shared" si="109"/>
        <v/>
      </c>
      <c r="P237" s="16" t="str">
        <f t="shared" si="110"/>
        <v/>
      </c>
      <c r="Q237" s="34" t="str">
        <f t="shared" si="111"/>
        <v/>
      </c>
      <c r="R237" s="16" t="str">
        <f t="shared" si="112"/>
        <v/>
      </c>
      <c r="S237" s="16" t="str">
        <f t="shared" si="113"/>
        <v/>
      </c>
      <c r="T237" s="16" t="str">
        <f t="shared" si="114"/>
        <v/>
      </c>
      <c r="U237" s="34" t="str">
        <f t="shared" si="115"/>
        <v/>
      </c>
      <c r="V237" s="16" t="str">
        <f t="shared" si="116"/>
        <v/>
      </c>
      <c r="W237" s="16" t="str">
        <f t="shared" si="117"/>
        <v/>
      </c>
      <c r="X237" s="16" t="str">
        <f t="shared" si="118"/>
        <v/>
      </c>
      <c r="Y237" s="34" t="str">
        <f t="shared" si="119"/>
        <v/>
      </c>
      <c r="Z237" s="16" t="str">
        <f t="shared" si="120"/>
        <v/>
      </c>
      <c r="AA237" s="16" t="str">
        <f t="shared" si="121"/>
        <v/>
      </c>
      <c r="AB237" s="16" t="str">
        <f t="shared" si="122"/>
        <v/>
      </c>
      <c r="AC237" s="34" t="str">
        <f t="shared" si="123"/>
        <v/>
      </c>
      <c r="AD237" s="16" t="str">
        <f t="shared" si="124"/>
        <v/>
      </c>
      <c r="AE237" s="16" t="str">
        <f t="shared" si="125"/>
        <v/>
      </c>
      <c r="AF237" s="16" t="str">
        <f t="shared" si="126"/>
        <v/>
      </c>
      <c r="AG237" s="34" t="str">
        <f t="shared" si="127"/>
        <v/>
      </c>
      <c r="AH237" s="16" t="str">
        <f t="shared" si="128"/>
        <v/>
      </c>
      <c r="AI237" s="16" t="str">
        <f t="shared" si="129"/>
        <v/>
      </c>
      <c r="AJ237" s="16" t="str">
        <f t="shared" si="130"/>
        <v/>
      </c>
      <c r="AK237" s="34" t="str">
        <f t="shared" si="131"/>
        <v/>
      </c>
      <c r="AL237" s="34"/>
      <c r="AM237" s="34"/>
      <c r="AN237" s="34"/>
      <c r="AO237" s="34"/>
      <c r="AP237" s="34"/>
      <c r="AQ237" s="34"/>
      <c r="AR237" s="61"/>
      <c r="AS237" s="61"/>
      <c r="AT237" s="61"/>
      <c r="AU237" s="61"/>
      <c r="AV237" s="61"/>
      <c r="AW237" s="61"/>
      <c r="AX237" s="61"/>
      <c r="AY237" s="61"/>
      <c r="AZ237" s="61"/>
      <c r="BA237" s="61"/>
      <c r="BB237" s="61"/>
      <c r="BC237" s="61"/>
      <c r="BD237" s="61"/>
    </row>
    <row r="238" spans="1:56" x14ac:dyDescent="0.2">
      <c r="A238" s="3">
        <v>230</v>
      </c>
      <c r="B238" s="4"/>
      <c r="C238" s="16" t="str">
        <f t="shared" si="102"/>
        <v/>
      </c>
      <c r="D238" s="16" t="str">
        <f t="shared" si="103"/>
        <v/>
      </c>
      <c r="E238" s="20" t="str">
        <f t="shared" si="104"/>
        <v/>
      </c>
      <c r="F238" s="20" t="str">
        <f t="shared" si="105"/>
        <v/>
      </c>
      <c r="G238" s="16" t="str">
        <f t="shared" si="107"/>
        <v/>
      </c>
      <c r="H238" s="17"/>
      <c r="I238" s="17"/>
      <c r="J238" s="36" t="str">
        <f t="shared" si="106"/>
        <v/>
      </c>
      <c r="K238" s="21">
        <f>COUNTIF(D$9:D238,D238)</f>
        <v>155</v>
      </c>
      <c r="L238" s="21">
        <f>COUNTIF(G$9:G238,G238)</f>
        <v>155</v>
      </c>
      <c r="M238" s="16">
        <f>SUMIF(G$9:G238,G238,A$9:A238)</f>
        <v>23715</v>
      </c>
      <c r="N238" s="16" t="str">
        <f t="shared" si="108"/>
        <v/>
      </c>
      <c r="O238" s="16" t="str">
        <f t="shared" si="109"/>
        <v/>
      </c>
      <c r="P238" s="16" t="str">
        <f t="shared" si="110"/>
        <v/>
      </c>
      <c r="Q238" s="34" t="str">
        <f t="shared" si="111"/>
        <v/>
      </c>
      <c r="R238" s="16" t="str">
        <f t="shared" si="112"/>
        <v/>
      </c>
      <c r="S238" s="16" t="str">
        <f t="shared" si="113"/>
        <v/>
      </c>
      <c r="T238" s="16" t="str">
        <f t="shared" si="114"/>
        <v/>
      </c>
      <c r="U238" s="34" t="str">
        <f t="shared" si="115"/>
        <v/>
      </c>
      <c r="V238" s="16" t="str">
        <f t="shared" si="116"/>
        <v/>
      </c>
      <c r="W238" s="16" t="str">
        <f t="shared" si="117"/>
        <v/>
      </c>
      <c r="X238" s="16" t="str">
        <f t="shared" si="118"/>
        <v/>
      </c>
      <c r="Y238" s="34" t="str">
        <f t="shared" si="119"/>
        <v/>
      </c>
      <c r="Z238" s="16" t="str">
        <f t="shared" si="120"/>
        <v/>
      </c>
      <c r="AA238" s="16" t="str">
        <f t="shared" si="121"/>
        <v/>
      </c>
      <c r="AB238" s="16" t="str">
        <f t="shared" si="122"/>
        <v/>
      </c>
      <c r="AC238" s="34" t="str">
        <f t="shared" si="123"/>
        <v/>
      </c>
      <c r="AD238" s="16" t="str">
        <f t="shared" si="124"/>
        <v/>
      </c>
      <c r="AE238" s="16" t="str">
        <f t="shared" si="125"/>
        <v/>
      </c>
      <c r="AF238" s="16" t="str">
        <f t="shared" si="126"/>
        <v/>
      </c>
      <c r="AG238" s="34" t="str">
        <f t="shared" si="127"/>
        <v/>
      </c>
      <c r="AH238" s="16" t="str">
        <f t="shared" si="128"/>
        <v/>
      </c>
      <c r="AI238" s="16" t="str">
        <f t="shared" si="129"/>
        <v/>
      </c>
      <c r="AJ238" s="16" t="str">
        <f t="shared" si="130"/>
        <v/>
      </c>
      <c r="AK238" s="34" t="str">
        <f t="shared" si="131"/>
        <v/>
      </c>
      <c r="AL238" s="34"/>
      <c r="AM238" s="34"/>
      <c r="AN238" s="34"/>
      <c r="AO238" s="34"/>
      <c r="AP238" s="34"/>
      <c r="AQ238" s="34"/>
      <c r="AR238" s="61"/>
      <c r="AS238" s="61"/>
      <c r="AT238" s="61"/>
      <c r="AU238" s="61"/>
      <c r="AV238" s="61"/>
      <c r="AW238" s="61"/>
      <c r="AX238" s="61"/>
      <c r="AY238" s="61"/>
      <c r="AZ238" s="61"/>
      <c r="BA238" s="61"/>
      <c r="BB238" s="61"/>
      <c r="BC238" s="61"/>
      <c r="BD238" s="61"/>
    </row>
    <row r="239" spans="1:56" x14ac:dyDescent="0.2">
      <c r="A239" s="3">
        <v>231</v>
      </c>
      <c r="B239" s="4"/>
      <c r="C239" s="16" t="str">
        <f t="shared" ref="C239:C302" si="132">IF(ISNUMBER(B239)=TRUE,VLOOKUP(B239,BorderAthletes,2,FALSE)&amp;" " &amp;VLOOKUP(B239,BorderAthletes,3,FALSE),"")</f>
        <v/>
      </c>
      <c r="D239" s="16" t="str">
        <f t="shared" ref="D239:D302" si="133">IF(ISNUMBER(B239)=TRUE,VLOOKUP(B239,BorderAthletes,7,FALSE),"")</f>
        <v/>
      </c>
      <c r="E239" s="20" t="str">
        <f t="shared" ref="E239:E302" si="134">IF(ISNUMBER(B239)=TRUE,VLOOKUP(B239,BorderAthletes,4,FALSE),"")</f>
        <v/>
      </c>
      <c r="F239" s="20" t="str">
        <f t="shared" ref="F239:F302" si="135">IF(ISNUMBER(B239)=TRUE,VLOOKUP(B239,BorderAthletes,5,FALSE),"")</f>
        <v/>
      </c>
      <c r="G239" s="16" t="str">
        <f t="shared" si="107"/>
        <v/>
      </c>
      <c r="H239" s="17"/>
      <c r="I239" s="17"/>
      <c r="J239" s="36" t="str">
        <f t="shared" si="106"/>
        <v/>
      </c>
      <c r="K239" s="21">
        <f>COUNTIF(D$9:D239,D239)</f>
        <v>156</v>
      </c>
      <c r="L239" s="21">
        <f>COUNTIF(G$9:G239,G239)</f>
        <v>156</v>
      </c>
      <c r="M239" s="16">
        <f>SUMIF(G$9:G239,G239,A$9:A239)</f>
        <v>23946</v>
      </c>
      <c r="N239" s="16" t="str">
        <f t="shared" si="108"/>
        <v/>
      </c>
      <c r="O239" s="16" t="str">
        <f t="shared" si="109"/>
        <v/>
      </c>
      <c r="P239" s="16" t="str">
        <f t="shared" si="110"/>
        <v/>
      </c>
      <c r="Q239" s="34" t="str">
        <f t="shared" si="111"/>
        <v/>
      </c>
      <c r="R239" s="16" t="str">
        <f t="shared" si="112"/>
        <v/>
      </c>
      <c r="S239" s="16" t="str">
        <f t="shared" si="113"/>
        <v/>
      </c>
      <c r="T239" s="16" t="str">
        <f t="shared" si="114"/>
        <v/>
      </c>
      <c r="U239" s="34" t="str">
        <f t="shared" si="115"/>
        <v/>
      </c>
      <c r="V239" s="16" t="str">
        <f t="shared" si="116"/>
        <v/>
      </c>
      <c r="W239" s="16" t="str">
        <f t="shared" si="117"/>
        <v/>
      </c>
      <c r="X239" s="16" t="str">
        <f t="shared" si="118"/>
        <v/>
      </c>
      <c r="Y239" s="34" t="str">
        <f t="shared" si="119"/>
        <v/>
      </c>
      <c r="Z239" s="16" t="str">
        <f t="shared" si="120"/>
        <v/>
      </c>
      <c r="AA239" s="16" t="str">
        <f t="shared" si="121"/>
        <v/>
      </c>
      <c r="AB239" s="16" t="str">
        <f t="shared" si="122"/>
        <v/>
      </c>
      <c r="AC239" s="34" t="str">
        <f t="shared" si="123"/>
        <v/>
      </c>
      <c r="AD239" s="16" t="str">
        <f t="shared" si="124"/>
        <v/>
      </c>
      <c r="AE239" s="16" t="str">
        <f t="shared" si="125"/>
        <v/>
      </c>
      <c r="AF239" s="16" t="str">
        <f t="shared" si="126"/>
        <v/>
      </c>
      <c r="AG239" s="34" t="str">
        <f t="shared" si="127"/>
        <v/>
      </c>
      <c r="AH239" s="16" t="str">
        <f t="shared" si="128"/>
        <v/>
      </c>
      <c r="AI239" s="16" t="str">
        <f t="shared" si="129"/>
        <v/>
      </c>
      <c r="AJ239" s="16" t="str">
        <f t="shared" si="130"/>
        <v/>
      </c>
      <c r="AK239" s="34" t="str">
        <f t="shared" si="131"/>
        <v/>
      </c>
      <c r="AL239" s="34"/>
      <c r="AM239" s="34"/>
      <c r="AN239" s="34"/>
      <c r="AO239" s="34"/>
      <c r="AP239" s="34"/>
      <c r="AQ239" s="34"/>
      <c r="AR239" s="61"/>
      <c r="AS239" s="61"/>
      <c r="AT239" s="61"/>
      <c r="AU239" s="61"/>
      <c r="AV239" s="61"/>
      <c r="AW239" s="61"/>
      <c r="AX239" s="61"/>
      <c r="AY239" s="61"/>
      <c r="AZ239" s="61"/>
      <c r="BA239" s="61"/>
      <c r="BB239" s="61"/>
      <c r="BC239" s="61"/>
      <c r="BD239" s="61"/>
    </row>
    <row r="240" spans="1:56" x14ac:dyDescent="0.2">
      <c r="A240" s="3">
        <v>232</v>
      </c>
      <c r="B240" s="4"/>
      <c r="C240" s="16" t="str">
        <f t="shared" si="132"/>
        <v/>
      </c>
      <c r="D240" s="16" t="str">
        <f t="shared" si="133"/>
        <v/>
      </c>
      <c r="E240" s="20" t="str">
        <f t="shared" si="134"/>
        <v/>
      </c>
      <c r="F240" s="20" t="str">
        <f t="shared" si="135"/>
        <v/>
      </c>
      <c r="G240" s="16" t="str">
        <f t="shared" si="107"/>
        <v/>
      </c>
      <c r="H240" s="17"/>
      <c r="I240" s="17"/>
      <c r="J240" s="36" t="str">
        <f t="shared" si="106"/>
        <v/>
      </c>
      <c r="K240" s="21">
        <f>COUNTIF(D$9:D240,D240)</f>
        <v>157</v>
      </c>
      <c r="L240" s="21">
        <f>COUNTIF(G$9:G240,G240)</f>
        <v>157</v>
      </c>
      <c r="M240" s="16">
        <f>SUMIF(G$9:G240,G240,A$9:A240)</f>
        <v>24178</v>
      </c>
      <c r="N240" s="16" t="str">
        <f t="shared" si="108"/>
        <v/>
      </c>
      <c r="O240" s="16" t="str">
        <f t="shared" si="109"/>
        <v/>
      </c>
      <c r="P240" s="16" t="str">
        <f t="shared" si="110"/>
        <v/>
      </c>
      <c r="Q240" s="34" t="str">
        <f t="shared" si="111"/>
        <v/>
      </c>
      <c r="R240" s="16" t="str">
        <f t="shared" si="112"/>
        <v/>
      </c>
      <c r="S240" s="16" t="str">
        <f t="shared" si="113"/>
        <v/>
      </c>
      <c r="T240" s="16" t="str">
        <f t="shared" si="114"/>
        <v/>
      </c>
      <c r="U240" s="34" t="str">
        <f t="shared" si="115"/>
        <v/>
      </c>
      <c r="V240" s="16" t="str">
        <f t="shared" si="116"/>
        <v/>
      </c>
      <c r="W240" s="16" t="str">
        <f t="shared" si="117"/>
        <v/>
      </c>
      <c r="X240" s="16" t="str">
        <f t="shared" si="118"/>
        <v/>
      </c>
      <c r="Y240" s="34" t="str">
        <f t="shared" si="119"/>
        <v/>
      </c>
      <c r="Z240" s="16" t="str">
        <f t="shared" si="120"/>
        <v/>
      </c>
      <c r="AA240" s="16" t="str">
        <f t="shared" si="121"/>
        <v/>
      </c>
      <c r="AB240" s="16" t="str">
        <f t="shared" si="122"/>
        <v/>
      </c>
      <c r="AC240" s="34" t="str">
        <f t="shared" si="123"/>
        <v/>
      </c>
      <c r="AD240" s="16" t="str">
        <f t="shared" si="124"/>
        <v/>
      </c>
      <c r="AE240" s="16" t="str">
        <f t="shared" si="125"/>
        <v/>
      </c>
      <c r="AF240" s="16" t="str">
        <f t="shared" si="126"/>
        <v/>
      </c>
      <c r="AG240" s="34" t="str">
        <f t="shared" si="127"/>
        <v/>
      </c>
      <c r="AH240" s="16" t="str">
        <f t="shared" si="128"/>
        <v/>
      </c>
      <c r="AI240" s="16" t="str">
        <f t="shared" si="129"/>
        <v/>
      </c>
      <c r="AJ240" s="16" t="str">
        <f t="shared" si="130"/>
        <v/>
      </c>
      <c r="AK240" s="34" t="str">
        <f t="shared" si="131"/>
        <v/>
      </c>
      <c r="AL240" s="34"/>
      <c r="AM240" s="34"/>
      <c r="AN240" s="34"/>
      <c r="AO240" s="34"/>
      <c r="AP240" s="34"/>
      <c r="AQ240" s="34"/>
      <c r="AR240" s="61"/>
      <c r="AS240" s="61"/>
      <c r="AT240" s="61"/>
      <c r="AU240" s="61"/>
      <c r="AV240" s="61"/>
      <c r="AW240" s="61"/>
      <c r="AX240" s="61"/>
      <c r="AY240" s="61"/>
      <c r="AZ240" s="61"/>
      <c r="BA240" s="61"/>
      <c r="BB240" s="61"/>
      <c r="BC240" s="61"/>
      <c r="BD240" s="61"/>
    </row>
    <row r="241" spans="1:56" x14ac:dyDescent="0.2">
      <c r="A241" s="3">
        <v>233</v>
      </c>
      <c r="B241" s="4"/>
      <c r="C241" s="16" t="str">
        <f t="shared" si="132"/>
        <v/>
      </c>
      <c r="D241" s="16" t="str">
        <f t="shared" si="133"/>
        <v/>
      </c>
      <c r="E241" s="20" t="str">
        <f t="shared" si="134"/>
        <v/>
      </c>
      <c r="F241" s="20" t="str">
        <f t="shared" si="135"/>
        <v/>
      </c>
      <c r="G241" s="16" t="str">
        <f t="shared" si="107"/>
        <v/>
      </c>
      <c r="H241" s="17"/>
      <c r="I241" s="17"/>
      <c r="J241" s="36" t="str">
        <f t="shared" si="106"/>
        <v/>
      </c>
      <c r="K241" s="21">
        <f>COUNTIF(D$9:D241,D241)</f>
        <v>158</v>
      </c>
      <c r="L241" s="21">
        <f>COUNTIF(G$9:G241,G241)</f>
        <v>158</v>
      </c>
      <c r="M241" s="16">
        <f>SUMIF(G$9:G241,G241,A$9:A241)</f>
        <v>24411</v>
      </c>
      <c r="N241" s="16" t="str">
        <f t="shared" si="108"/>
        <v/>
      </c>
      <c r="O241" s="16" t="str">
        <f t="shared" si="109"/>
        <v/>
      </c>
      <c r="P241" s="16" t="str">
        <f t="shared" si="110"/>
        <v/>
      </c>
      <c r="Q241" s="34" t="str">
        <f t="shared" si="111"/>
        <v/>
      </c>
      <c r="R241" s="16" t="str">
        <f t="shared" si="112"/>
        <v/>
      </c>
      <c r="S241" s="16" t="str">
        <f t="shared" si="113"/>
        <v/>
      </c>
      <c r="T241" s="16" t="str">
        <f t="shared" si="114"/>
        <v/>
      </c>
      <c r="U241" s="34" t="str">
        <f t="shared" si="115"/>
        <v/>
      </c>
      <c r="V241" s="16" t="str">
        <f t="shared" si="116"/>
        <v/>
      </c>
      <c r="W241" s="16" t="str">
        <f t="shared" si="117"/>
        <v/>
      </c>
      <c r="X241" s="16" t="str">
        <f t="shared" si="118"/>
        <v/>
      </c>
      <c r="Y241" s="34" t="str">
        <f t="shared" si="119"/>
        <v/>
      </c>
      <c r="Z241" s="16" t="str">
        <f t="shared" si="120"/>
        <v/>
      </c>
      <c r="AA241" s="16" t="str">
        <f t="shared" si="121"/>
        <v/>
      </c>
      <c r="AB241" s="16" t="str">
        <f t="shared" si="122"/>
        <v/>
      </c>
      <c r="AC241" s="34" t="str">
        <f t="shared" si="123"/>
        <v/>
      </c>
      <c r="AD241" s="16" t="str">
        <f t="shared" si="124"/>
        <v/>
      </c>
      <c r="AE241" s="16" t="str">
        <f t="shared" si="125"/>
        <v/>
      </c>
      <c r="AF241" s="16" t="str">
        <f t="shared" si="126"/>
        <v/>
      </c>
      <c r="AG241" s="34" t="str">
        <f t="shared" si="127"/>
        <v/>
      </c>
      <c r="AH241" s="16" t="str">
        <f t="shared" si="128"/>
        <v/>
      </c>
      <c r="AI241" s="16" t="str">
        <f t="shared" si="129"/>
        <v/>
      </c>
      <c r="AJ241" s="16" t="str">
        <f t="shared" si="130"/>
        <v/>
      </c>
      <c r="AK241" s="34" t="str">
        <f t="shared" si="131"/>
        <v/>
      </c>
      <c r="AL241" s="34"/>
      <c r="AM241" s="34"/>
      <c r="AN241" s="34"/>
      <c r="AO241" s="34"/>
      <c r="AP241" s="34"/>
      <c r="AQ241" s="34"/>
      <c r="AR241" s="61"/>
      <c r="AS241" s="61"/>
      <c r="AT241" s="61"/>
      <c r="AU241" s="61"/>
      <c r="AV241" s="61"/>
      <c r="AW241" s="61"/>
      <c r="AX241" s="61"/>
      <c r="AY241" s="61"/>
      <c r="AZ241" s="61"/>
      <c r="BA241" s="61"/>
      <c r="BB241" s="61"/>
      <c r="BC241" s="61"/>
      <c r="BD241" s="61"/>
    </row>
    <row r="242" spans="1:56" x14ac:dyDescent="0.2">
      <c r="A242" s="3">
        <v>234</v>
      </c>
      <c r="B242" s="4"/>
      <c r="C242" s="16" t="str">
        <f t="shared" si="132"/>
        <v/>
      </c>
      <c r="D242" s="16" t="str">
        <f t="shared" si="133"/>
        <v/>
      </c>
      <c r="E242" s="20" t="str">
        <f t="shared" si="134"/>
        <v/>
      </c>
      <c r="F242" s="20" t="str">
        <f t="shared" si="135"/>
        <v/>
      </c>
      <c r="G242" s="16" t="str">
        <f t="shared" si="107"/>
        <v/>
      </c>
      <c r="H242" s="17"/>
      <c r="I242" s="17"/>
      <c r="J242" s="36" t="str">
        <f t="shared" si="106"/>
        <v/>
      </c>
      <c r="K242" s="21">
        <f>COUNTIF(D$9:D242,D242)</f>
        <v>159</v>
      </c>
      <c r="L242" s="21">
        <f>COUNTIF(G$9:G242,G242)</f>
        <v>159</v>
      </c>
      <c r="M242" s="16">
        <f>SUMIF(G$9:G242,G242,A$9:A242)</f>
        <v>24645</v>
      </c>
      <c r="N242" s="16" t="str">
        <f t="shared" si="108"/>
        <v/>
      </c>
      <c r="O242" s="16" t="str">
        <f t="shared" si="109"/>
        <v/>
      </c>
      <c r="P242" s="16" t="str">
        <f t="shared" si="110"/>
        <v/>
      </c>
      <c r="Q242" s="34" t="str">
        <f t="shared" si="111"/>
        <v/>
      </c>
      <c r="R242" s="16" t="str">
        <f t="shared" si="112"/>
        <v/>
      </c>
      <c r="S242" s="16" t="str">
        <f t="shared" si="113"/>
        <v/>
      </c>
      <c r="T242" s="16" t="str">
        <f t="shared" si="114"/>
        <v/>
      </c>
      <c r="U242" s="34" t="str">
        <f t="shared" si="115"/>
        <v/>
      </c>
      <c r="V242" s="16" t="str">
        <f t="shared" si="116"/>
        <v/>
      </c>
      <c r="W242" s="16" t="str">
        <f t="shared" si="117"/>
        <v/>
      </c>
      <c r="X242" s="16" t="str">
        <f t="shared" si="118"/>
        <v/>
      </c>
      <c r="Y242" s="34" t="str">
        <f t="shared" si="119"/>
        <v/>
      </c>
      <c r="Z242" s="16" t="str">
        <f t="shared" si="120"/>
        <v/>
      </c>
      <c r="AA242" s="16" t="str">
        <f t="shared" si="121"/>
        <v/>
      </c>
      <c r="AB242" s="16" t="str">
        <f t="shared" si="122"/>
        <v/>
      </c>
      <c r="AC242" s="34" t="str">
        <f t="shared" si="123"/>
        <v/>
      </c>
      <c r="AD242" s="16" t="str">
        <f t="shared" si="124"/>
        <v/>
      </c>
      <c r="AE242" s="16" t="str">
        <f t="shared" si="125"/>
        <v/>
      </c>
      <c r="AF242" s="16" t="str">
        <f t="shared" si="126"/>
        <v/>
      </c>
      <c r="AG242" s="34" t="str">
        <f t="shared" si="127"/>
        <v/>
      </c>
      <c r="AH242" s="16" t="str">
        <f t="shared" si="128"/>
        <v/>
      </c>
      <c r="AI242" s="16" t="str">
        <f t="shared" si="129"/>
        <v/>
      </c>
      <c r="AJ242" s="16" t="str">
        <f t="shared" si="130"/>
        <v/>
      </c>
      <c r="AK242" s="34" t="str">
        <f t="shared" si="131"/>
        <v/>
      </c>
      <c r="AL242" s="34"/>
      <c r="AM242" s="34"/>
      <c r="AN242" s="34"/>
      <c r="AO242" s="34"/>
      <c r="AP242" s="34"/>
      <c r="AQ242" s="34"/>
      <c r="AR242" s="61"/>
      <c r="AS242" s="61"/>
      <c r="AT242" s="61"/>
      <c r="AU242" s="61"/>
      <c r="AV242" s="61"/>
      <c r="AW242" s="61"/>
      <c r="AX242" s="61"/>
      <c r="AY242" s="61"/>
      <c r="AZ242" s="61"/>
      <c r="BA242" s="61"/>
      <c r="BB242" s="61"/>
      <c r="BC242" s="61"/>
      <c r="BD242" s="61"/>
    </row>
    <row r="243" spans="1:56" x14ac:dyDescent="0.2">
      <c r="A243" s="3">
        <v>235</v>
      </c>
      <c r="B243" s="4"/>
      <c r="C243" s="16" t="str">
        <f t="shared" si="132"/>
        <v/>
      </c>
      <c r="D243" s="16" t="str">
        <f t="shared" si="133"/>
        <v/>
      </c>
      <c r="E243" s="20" t="str">
        <f t="shared" si="134"/>
        <v/>
      </c>
      <c r="F243" s="20" t="str">
        <f t="shared" si="135"/>
        <v/>
      </c>
      <c r="G243" s="16" t="str">
        <f t="shared" si="107"/>
        <v/>
      </c>
      <c r="H243" s="17"/>
      <c r="I243" s="17"/>
      <c r="J243" s="36" t="str">
        <f t="shared" si="106"/>
        <v/>
      </c>
      <c r="K243" s="21">
        <f>COUNTIF(D$9:D243,D243)</f>
        <v>160</v>
      </c>
      <c r="L243" s="21">
        <f>COUNTIF(G$9:G243,G243)</f>
        <v>160</v>
      </c>
      <c r="M243" s="16">
        <f>SUMIF(G$9:G243,G243,A$9:A243)</f>
        <v>24880</v>
      </c>
      <c r="N243" s="16" t="str">
        <f t="shared" si="108"/>
        <v/>
      </c>
      <c r="O243" s="16" t="str">
        <f t="shared" si="109"/>
        <v/>
      </c>
      <c r="P243" s="16" t="str">
        <f t="shared" si="110"/>
        <v/>
      </c>
      <c r="Q243" s="34" t="str">
        <f t="shared" si="111"/>
        <v/>
      </c>
      <c r="R243" s="16" t="str">
        <f t="shared" si="112"/>
        <v/>
      </c>
      <c r="S243" s="16" t="str">
        <f t="shared" si="113"/>
        <v/>
      </c>
      <c r="T243" s="16" t="str">
        <f t="shared" si="114"/>
        <v/>
      </c>
      <c r="U243" s="34" t="str">
        <f t="shared" si="115"/>
        <v/>
      </c>
      <c r="V243" s="16" t="str">
        <f t="shared" si="116"/>
        <v/>
      </c>
      <c r="W243" s="16" t="str">
        <f t="shared" si="117"/>
        <v/>
      </c>
      <c r="X243" s="16" t="str">
        <f t="shared" si="118"/>
        <v/>
      </c>
      <c r="Y243" s="34" t="str">
        <f t="shared" si="119"/>
        <v/>
      </c>
      <c r="Z243" s="16" t="str">
        <f t="shared" si="120"/>
        <v/>
      </c>
      <c r="AA243" s="16" t="str">
        <f t="shared" si="121"/>
        <v/>
      </c>
      <c r="AB243" s="16" t="str">
        <f t="shared" si="122"/>
        <v/>
      </c>
      <c r="AC243" s="34" t="str">
        <f t="shared" si="123"/>
        <v/>
      </c>
      <c r="AD243" s="16" t="str">
        <f t="shared" si="124"/>
        <v/>
      </c>
      <c r="AE243" s="16" t="str">
        <f t="shared" si="125"/>
        <v/>
      </c>
      <c r="AF243" s="16" t="str">
        <f t="shared" si="126"/>
        <v/>
      </c>
      <c r="AG243" s="34" t="str">
        <f t="shared" si="127"/>
        <v/>
      </c>
      <c r="AH243" s="16" t="str">
        <f t="shared" si="128"/>
        <v/>
      </c>
      <c r="AI243" s="16" t="str">
        <f t="shared" si="129"/>
        <v/>
      </c>
      <c r="AJ243" s="16" t="str">
        <f t="shared" si="130"/>
        <v/>
      </c>
      <c r="AK243" s="34" t="str">
        <f t="shared" si="131"/>
        <v/>
      </c>
      <c r="AL243" s="34"/>
      <c r="AM243" s="34"/>
      <c r="AN243" s="34"/>
      <c r="AO243" s="34"/>
      <c r="AP243" s="34"/>
      <c r="AQ243" s="34"/>
      <c r="AR243" s="61"/>
      <c r="AS243" s="61"/>
      <c r="AT243" s="61"/>
      <c r="AU243" s="61"/>
      <c r="AV243" s="61"/>
      <c r="AW243" s="61"/>
      <c r="AX243" s="61"/>
      <c r="AY243" s="61"/>
      <c r="AZ243" s="61"/>
      <c r="BA243" s="61"/>
      <c r="BB243" s="61"/>
      <c r="BC243" s="61"/>
      <c r="BD243" s="61"/>
    </row>
    <row r="244" spans="1:56" x14ac:dyDescent="0.2">
      <c r="A244" s="3">
        <v>236</v>
      </c>
      <c r="B244" s="4"/>
      <c r="C244" s="16" t="str">
        <f t="shared" si="132"/>
        <v/>
      </c>
      <c r="D244" s="16" t="str">
        <f t="shared" si="133"/>
        <v/>
      </c>
      <c r="E244" s="20" t="str">
        <f t="shared" si="134"/>
        <v/>
      </c>
      <c r="F244" s="20" t="str">
        <f t="shared" si="135"/>
        <v/>
      </c>
      <c r="G244" s="16" t="str">
        <f t="shared" si="107"/>
        <v/>
      </c>
      <c r="H244" s="17"/>
      <c r="I244" s="17"/>
      <c r="J244" s="36" t="str">
        <f t="shared" si="106"/>
        <v/>
      </c>
      <c r="K244" s="21">
        <f>COUNTIF(D$9:D244,D244)</f>
        <v>161</v>
      </c>
      <c r="L244" s="21">
        <f>COUNTIF(G$9:G244,G244)</f>
        <v>161</v>
      </c>
      <c r="M244" s="16">
        <f>SUMIF(G$9:G244,G244,A$9:A244)</f>
        <v>25116</v>
      </c>
      <c r="N244" s="16" t="str">
        <f t="shared" si="108"/>
        <v/>
      </c>
      <c r="O244" s="16" t="str">
        <f t="shared" si="109"/>
        <v/>
      </c>
      <c r="P244" s="16" t="str">
        <f t="shared" si="110"/>
        <v/>
      </c>
      <c r="Q244" s="34" t="str">
        <f t="shared" si="111"/>
        <v/>
      </c>
      <c r="R244" s="16" t="str">
        <f t="shared" si="112"/>
        <v/>
      </c>
      <c r="S244" s="16" t="str">
        <f t="shared" si="113"/>
        <v/>
      </c>
      <c r="T244" s="16" t="str">
        <f t="shared" si="114"/>
        <v/>
      </c>
      <c r="U244" s="34" t="str">
        <f t="shared" si="115"/>
        <v/>
      </c>
      <c r="V244" s="16" t="str">
        <f t="shared" si="116"/>
        <v/>
      </c>
      <c r="W244" s="16" t="str">
        <f t="shared" si="117"/>
        <v/>
      </c>
      <c r="X244" s="16" t="str">
        <f t="shared" si="118"/>
        <v/>
      </c>
      <c r="Y244" s="34" t="str">
        <f t="shared" si="119"/>
        <v/>
      </c>
      <c r="Z244" s="16" t="str">
        <f t="shared" si="120"/>
        <v/>
      </c>
      <c r="AA244" s="16" t="str">
        <f t="shared" si="121"/>
        <v/>
      </c>
      <c r="AB244" s="16" t="str">
        <f t="shared" si="122"/>
        <v/>
      </c>
      <c r="AC244" s="34" t="str">
        <f t="shared" si="123"/>
        <v/>
      </c>
      <c r="AD244" s="16" t="str">
        <f t="shared" si="124"/>
        <v/>
      </c>
      <c r="AE244" s="16" t="str">
        <f t="shared" si="125"/>
        <v/>
      </c>
      <c r="AF244" s="16" t="str">
        <f t="shared" si="126"/>
        <v/>
      </c>
      <c r="AG244" s="34" t="str">
        <f t="shared" si="127"/>
        <v/>
      </c>
      <c r="AH244" s="16" t="str">
        <f t="shared" si="128"/>
        <v/>
      </c>
      <c r="AI244" s="16" t="str">
        <f t="shared" si="129"/>
        <v/>
      </c>
      <c r="AJ244" s="16" t="str">
        <f t="shared" si="130"/>
        <v/>
      </c>
      <c r="AK244" s="34" t="str">
        <f t="shared" si="131"/>
        <v/>
      </c>
      <c r="AL244" s="34"/>
      <c r="AM244" s="34"/>
      <c r="AN244" s="34"/>
      <c r="AO244" s="34"/>
      <c r="AP244" s="34"/>
      <c r="AQ244" s="34"/>
      <c r="AR244" s="61"/>
      <c r="AS244" s="61"/>
      <c r="AT244" s="61"/>
      <c r="AU244" s="61"/>
      <c r="AV244" s="61"/>
      <c r="AW244" s="61"/>
      <c r="AX244" s="61"/>
      <c r="AY244" s="61"/>
      <c r="AZ244" s="61"/>
      <c r="BA244" s="61"/>
      <c r="BB244" s="61"/>
      <c r="BC244" s="61"/>
      <c r="BD244" s="61"/>
    </row>
    <row r="245" spans="1:56" x14ac:dyDescent="0.2">
      <c r="A245" s="3">
        <v>237</v>
      </c>
      <c r="B245" s="4"/>
      <c r="C245" s="16" t="str">
        <f t="shared" si="132"/>
        <v/>
      </c>
      <c r="D245" s="16" t="str">
        <f t="shared" si="133"/>
        <v/>
      </c>
      <c r="E245" s="20" t="str">
        <f t="shared" si="134"/>
        <v/>
      </c>
      <c r="F245" s="20" t="str">
        <f t="shared" si="135"/>
        <v/>
      </c>
      <c r="G245" s="16" t="str">
        <f t="shared" si="107"/>
        <v/>
      </c>
      <c r="H245" s="17"/>
      <c r="I245" s="17"/>
      <c r="J245" s="36" t="str">
        <f t="shared" si="106"/>
        <v/>
      </c>
      <c r="K245" s="21">
        <f>COUNTIF(D$9:D245,D245)</f>
        <v>162</v>
      </c>
      <c r="L245" s="21">
        <f>COUNTIF(G$9:G245,G245)</f>
        <v>162</v>
      </c>
      <c r="M245" s="16">
        <f>SUMIF(G$9:G245,G245,A$9:A245)</f>
        <v>25353</v>
      </c>
      <c r="N245" s="16" t="str">
        <f t="shared" si="108"/>
        <v/>
      </c>
      <c r="O245" s="16" t="str">
        <f t="shared" si="109"/>
        <v/>
      </c>
      <c r="P245" s="16" t="str">
        <f t="shared" si="110"/>
        <v/>
      </c>
      <c r="Q245" s="34" t="str">
        <f t="shared" si="111"/>
        <v/>
      </c>
      <c r="R245" s="16" t="str">
        <f t="shared" si="112"/>
        <v/>
      </c>
      <c r="S245" s="16" t="str">
        <f t="shared" si="113"/>
        <v/>
      </c>
      <c r="T245" s="16" t="str">
        <f t="shared" si="114"/>
        <v/>
      </c>
      <c r="U245" s="34" t="str">
        <f t="shared" si="115"/>
        <v/>
      </c>
      <c r="V245" s="16" t="str">
        <f t="shared" si="116"/>
        <v/>
      </c>
      <c r="W245" s="16" t="str">
        <f t="shared" si="117"/>
        <v/>
      </c>
      <c r="X245" s="16" t="str">
        <f t="shared" si="118"/>
        <v/>
      </c>
      <c r="Y245" s="34" t="str">
        <f t="shared" si="119"/>
        <v/>
      </c>
      <c r="Z245" s="16" t="str">
        <f t="shared" si="120"/>
        <v/>
      </c>
      <c r="AA245" s="16" t="str">
        <f t="shared" si="121"/>
        <v/>
      </c>
      <c r="AB245" s="16" t="str">
        <f t="shared" si="122"/>
        <v/>
      </c>
      <c r="AC245" s="34" t="str">
        <f t="shared" si="123"/>
        <v/>
      </c>
      <c r="AD245" s="16" t="str">
        <f t="shared" si="124"/>
        <v/>
      </c>
      <c r="AE245" s="16" t="str">
        <f t="shared" si="125"/>
        <v/>
      </c>
      <c r="AF245" s="16" t="str">
        <f t="shared" si="126"/>
        <v/>
      </c>
      <c r="AG245" s="34" t="str">
        <f t="shared" si="127"/>
        <v/>
      </c>
      <c r="AH245" s="16" t="str">
        <f t="shared" si="128"/>
        <v/>
      </c>
      <c r="AI245" s="16" t="str">
        <f t="shared" si="129"/>
        <v/>
      </c>
      <c r="AJ245" s="16" t="str">
        <f t="shared" si="130"/>
        <v/>
      </c>
      <c r="AK245" s="34" t="str">
        <f t="shared" si="131"/>
        <v/>
      </c>
      <c r="AL245" s="34"/>
      <c r="AM245" s="34"/>
      <c r="AN245" s="34"/>
      <c r="AO245" s="34"/>
      <c r="AP245" s="34"/>
      <c r="AQ245" s="34"/>
      <c r="AR245" s="61"/>
      <c r="AS245" s="61"/>
      <c r="AT245" s="61"/>
      <c r="AU245" s="61"/>
      <c r="AV245" s="61"/>
      <c r="AW245" s="61"/>
      <c r="AX245" s="61"/>
      <c r="AY245" s="61"/>
      <c r="AZ245" s="61"/>
      <c r="BA245" s="61"/>
      <c r="BB245" s="61"/>
      <c r="BC245" s="61"/>
      <c r="BD245" s="61"/>
    </row>
    <row r="246" spans="1:56" x14ac:dyDescent="0.2">
      <c r="A246" s="3">
        <v>238</v>
      </c>
      <c r="B246" s="4"/>
      <c r="C246" s="16" t="str">
        <f t="shared" si="132"/>
        <v/>
      </c>
      <c r="D246" s="16" t="str">
        <f t="shared" si="133"/>
        <v/>
      </c>
      <c r="E246" s="20" t="str">
        <f t="shared" si="134"/>
        <v/>
      </c>
      <c r="F246" s="20" t="str">
        <f t="shared" si="135"/>
        <v/>
      </c>
      <c r="G246" s="16" t="str">
        <f t="shared" si="107"/>
        <v/>
      </c>
      <c r="H246" s="17"/>
      <c r="I246" s="17"/>
      <c r="J246" s="36" t="str">
        <f t="shared" si="106"/>
        <v/>
      </c>
      <c r="K246" s="21">
        <f>COUNTIF(D$9:D246,D246)</f>
        <v>163</v>
      </c>
      <c r="L246" s="21">
        <f>COUNTIF(G$9:G246,G246)</f>
        <v>163</v>
      </c>
      <c r="M246" s="16">
        <f>SUMIF(G$9:G246,G246,A$9:A246)</f>
        <v>25591</v>
      </c>
      <c r="N246" s="16" t="str">
        <f t="shared" si="108"/>
        <v/>
      </c>
      <c r="O246" s="16" t="str">
        <f t="shared" si="109"/>
        <v/>
      </c>
      <c r="P246" s="16" t="str">
        <f t="shared" si="110"/>
        <v/>
      </c>
      <c r="Q246" s="34" t="str">
        <f t="shared" si="111"/>
        <v/>
      </c>
      <c r="R246" s="16" t="str">
        <f t="shared" si="112"/>
        <v/>
      </c>
      <c r="S246" s="16" t="str">
        <f t="shared" si="113"/>
        <v/>
      </c>
      <c r="T246" s="16" t="str">
        <f t="shared" si="114"/>
        <v/>
      </c>
      <c r="U246" s="34" t="str">
        <f t="shared" si="115"/>
        <v/>
      </c>
      <c r="V246" s="16" t="str">
        <f t="shared" si="116"/>
        <v/>
      </c>
      <c r="W246" s="16" t="str">
        <f t="shared" si="117"/>
        <v/>
      </c>
      <c r="X246" s="16" t="str">
        <f t="shared" si="118"/>
        <v/>
      </c>
      <c r="Y246" s="34" t="str">
        <f t="shared" si="119"/>
        <v/>
      </c>
      <c r="Z246" s="16" t="str">
        <f t="shared" si="120"/>
        <v/>
      </c>
      <c r="AA246" s="16" t="str">
        <f t="shared" si="121"/>
        <v/>
      </c>
      <c r="AB246" s="16" t="str">
        <f t="shared" si="122"/>
        <v/>
      </c>
      <c r="AC246" s="34" t="str">
        <f t="shared" si="123"/>
        <v/>
      </c>
      <c r="AD246" s="16" t="str">
        <f t="shared" si="124"/>
        <v/>
      </c>
      <c r="AE246" s="16" t="str">
        <f t="shared" si="125"/>
        <v/>
      </c>
      <c r="AF246" s="16" t="str">
        <f t="shared" si="126"/>
        <v/>
      </c>
      <c r="AG246" s="34" t="str">
        <f t="shared" si="127"/>
        <v/>
      </c>
      <c r="AH246" s="16" t="str">
        <f t="shared" si="128"/>
        <v/>
      </c>
      <c r="AI246" s="16" t="str">
        <f t="shared" si="129"/>
        <v/>
      </c>
      <c r="AJ246" s="16" t="str">
        <f t="shared" si="130"/>
        <v/>
      </c>
      <c r="AK246" s="34" t="str">
        <f t="shared" si="131"/>
        <v/>
      </c>
      <c r="AL246" s="34"/>
      <c r="AM246" s="34"/>
      <c r="AN246" s="34"/>
      <c r="AO246" s="34"/>
      <c r="AP246" s="34"/>
      <c r="AQ246" s="34"/>
      <c r="AR246" s="61"/>
      <c r="AS246" s="61"/>
      <c r="AT246" s="61"/>
      <c r="AU246" s="61"/>
      <c r="AV246" s="61"/>
      <c r="AW246" s="61"/>
      <c r="AX246" s="61"/>
      <c r="AY246" s="61"/>
      <c r="AZ246" s="61"/>
      <c r="BA246" s="61"/>
      <c r="BB246" s="61"/>
      <c r="BC246" s="61"/>
      <c r="BD246" s="61"/>
    </row>
    <row r="247" spans="1:56" x14ac:dyDescent="0.2">
      <c r="A247" s="3">
        <v>239</v>
      </c>
      <c r="B247" s="4"/>
      <c r="C247" s="16" t="str">
        <f t="shared" si="132"/>
        <v/>
      </c>
      <c r="D247" s="16" t="str">
        <f t="shared" si="133"/>
        <v/>
      </c>
      <c r="E247" s="20" t="str">
        <f t="shared" si="134"/>
        <v/>
      </c>
      <c r="F247" s="20" t="str">
        <f t="shared" si="135"/>
        <v/>
      </c>
      <c r="G247" s="16" t="str">
        <f t="shared" si="107"/>
        <v/>
      </c>
      <c r="H247" s="17"/>
      <c r="I247" s="17"/>
      <c r="J247" s="36" t="str">
        <f t="shared" si="106"/>
        <v/>
      </c>
      <c r="K247" s="21">
        <f>COUNTIF(D$9:D247,D247)</f>
        <v>164</v>
      </c>
      <c r="L247" s="21">
        <f>COUNTIF(G$9:G247,G247)</f>
        <v>164</v>
      </c>
      <c r="M247" s="16">
        <f>SUMIF(G$9:G247,G247,A$9:A247)</f>
        <v>25830</v>
      </c>
      <c r="N247" s="16" t="str">
        <f t="shared" si="108"/>
        <v/>
      </c>
      <c r="O247" s="16" t="str">
        <f t="shared" si="109"/>
        <v/>
      </c>
      <c r="P247" s="16" t="str">
        <f t="shared" si="110"/>
        <v/>
      </c>
      <c r="Q247" s="34" t="str">
        <f t="shared" si="111"/>
        <v/>
      </c>
      <c r="R247" s="16" t="str">
        <f t="shared" si="112"/>
        <v/>
      </c>
      <c r="S247" s="16" t="str">
        <f t="shared" si="113"/>
        <v/>
      </c>
      <c r="T247" s="16" t="str">
        <f t="shared" si="114"/>
        <v/>
      </c>
      <c r="U247" s="34" t="str">
        <f t="shared" si="115"/>
        <v/>
      </c>
      <c r="V247" s="16" t="str">
        <f t="shared" si="116"/>
        <v/>
      </c>
      <c r="W247" s="16" t="str">
        <f t="shared" si="117"/>
        <v/>
      </c>
      <c r="X247" s="16" t="str">
        <f t="shared" si="118"/>
        <v/>
      </c>
      <c r="Y247" s="34" t="str">
        <f t="shared" si="119"/>
        <v/>
      </c>
      <c r="Z247" s="16" t="str">
        <f t="shared" si="120"/>
        <v/>
      </c>
      <c r="AA247" s="16" t="str">
        <f t="shared" si="121"/>
        <v/>
      </c>
      <c r="AB247" s="16" t="str">
        <f t="shared" si="122"/>
        <v/>
      </c>
      <c r="AC247" s="34" t="str">
        <f t="shared" si="123"/>
        <v/>
      </c>
      <c r="AD247" s="16" t="str">
        <f t="shared" si="124"/>
        <v/>
      </c>
      <c r="AE247" s="16" t="str">
        <f t="shared" si="125"/>
        <v/>
      </c>
      <c r="AF247" s="16" t="str">
        <f t="shared" si="126"/>
        <v/>
      </c>
      <c r="AG247" s="34" t="str">
        <f t="shared" si="127"/>
        <v/>
      </c>
      <c r="AH247" s="16" t="str">
        <f t="shared" si="128"/>
        <v/>
      </c>
      <c r="AI247" s="16" t="str">
        <f t="shared" si="129"/>
        <v/>
      </c>
      <c r="AJ247" s="16" t="str">
        <f t="shared" si="130"/>
        <v/>
      </c>
      <c r="AK247" s="34" t="str">
        <f t="shared" si="131"/>
        <v/>
      </c>
      <c r="AL247" s="34"/>
      <c r="AM247" s="34"/>
      <c r="AN247" s="34"/>
      <c r="AO247" s="34"/>
      <c r="AP247" s="34"/>
      <c r="AQ247" s="34"/>
      <c r="AR247" s="61"/>
      <c r="AS247" s="61"/>
      <c r="AT247" s="61"/>
      <c r="AU247" s="61"/>
      <c r="AV247" s="61"/>
      <c r="AW247" s="61"/>
      <c r="AX247" s="61"/>
      <c r="AY247" s="61"/>
      <c r="AZ247" s="61"/>
      <c r="BA247" s="61"/>
      <c r="BB247" s="61"/>
      <c r="BC247" s="61"/>
      <c r="BD247" s="61"/>
    </row>
    <row r="248" spans="1:56" x14ac:dyDescent="0.2">
      <c r="A248" s="3">
        <v>240</v>
      </c>
      <c r="B248" s="4"/>
      <c r="C248" s="16" t="str">
        <f t="shared" si="132"/>
        <v/>
      </c>
      <c r="D248" s="16" t="str">
        <f t="shared" si="133"/>
        <v/>
      </c>
      <c r="E248" s="20" t="str">
        <f t="shared" si="134"/>
        <v/>
      </c>
      <c r="F248" s="20" t="str">
        <f t="shared" si="135"/>
        <v/>
      </c>
      <c r="G248" s="16" t="str">
        <f t="shared" si="107"/>
        <v/>
      </c>
      <c r="H248" s="17"/>
      <c r="I248" s="17"/>
      <c r="J248" s="36" t="str">
        <f t="shared" si="106"/>
        <v/>
      </c>
      <c r="K248" s="21">
        <f>COUNTIF(D$9:D248,D248)</f>
        <v>165</v>
      </c>
      <c r="L248" s="21">
        <f>COUNTIF(G$9:G248,G248)</f>
        <v>165</v>
      </c>
      <c r="M248" s="16">
        <f>SUMIF(G$9:G248,G248,A$9:A248)</f>
        <v>26070</v>
      </c>
      <c r="N248" s="16" t="str">
        <f t="shared" si="108"/>
        <v/>
      </c>
      <c r="O248" s="16" t="str">
        <f t="shared" si="109"/>
        <v/>
      </c>
      <c r="P248" s="16" t="str">
        <f t="shared" si="110"/>
        <v/>
      </c>
      <c r="Q248" s="34" t="str">
        <f t="shared" si="111"/>
        <v/>
      </c>
      <c r="R248" s="16" t="str">
        <f t="shared" si="112"/>
        <v/>
      </c>
      <c r="S248" s="16" t="str">
        <f t="shared" si="113"/>
        <v/>
      </c>
      <c r="T248" s="16" t="str">
        <f t="shared" si="114"/>
        <v/>
      </c>
      <c r="U248" s="34" t="str">
        <f t="shared" si="115"/>
        <v/>
      </c>
      <c r="V248" s="16" t="str">
        <f t="shared" si="116"/>
        <v/>
      </c>
      <c r="W248" s="16" t="str">
        <f t="shared" si="117"/>
        <v/>
      </c>
      <c r="X248" s="16" t="str">
        <f t="shared" si="118"/>
        <v/>
      </c>
      <c r="Y248" s="34" t="str">
        <f t="shared" si="119"/>
        <v/>
      </c>
      <c r="Z248" s="16" t="str">
        <f t="shared" si="120"/>
        <v/>
      </c>
      <c r="AA248" s="16" t="str">
        <f t="shared" si="121"/>
        <v/>
      </c>
      <c r="AB248" s="16" t="str">
        <f t="shared" si="122"/>
        <v/>
      </c>
      <c r="AC248" s="34" t="str">
        <f t="shared" si="123"/>
        <v/>
      </c>
      <c r="AD248" s="16" t="str">
        <f t="shared" si="124"/>
        <v/>
      </c>
      <c r="AE248" s="16" t="str">
        <f t="shared" si="125"/>
        <v/>
      </c>
      <c r="AF248" s="16" t="str">
        <f t="shared" si="126"/>
        <v/>
      </c>
      <c r="AG248" s="34" t="str">
        <f t="shared" si="127"/>
        <v/>
      </c>
      <c r="AH248" s="16" t="str">
        <f t="shared" si="128"/>
        <v/>
      </c>
      <c r="AI248" s="16" t="str">
        <f t="shared" si="129"/>
        <v/>
      </c>
      <c r="AJ248" s="16" t="str">
        <f t="shared" si="130"/>
        <v/>
      </c>
      <c r="AK248" s="34" t="str">
        <f t="shared" si="131"/>
        <v/>
      </c>
      <c r="AL248" s="34"/>
      <c r="AM248" s="34"/>
      <c r="AN248" s="34"/>
      <c r="AO248" s="34"/>
      <c r="AP248" s="34"/>
      <c r="AQ248" s="34"/>
      <c r="AR248" s="61"/>
      <c r="AS248" s="61"/>
      <c r="AT248" s="61"/>
      <c r="AU248" s="61"/>
      <c r="AV248" s="61"/>
      <c r="AW248" s="61"/>
      <c r="AX248" s="61"/>
      <c r="AY248" s="61"/>
      <c r="AZ248" s="61"/>
      <c r="BA248" s="61"/>
      <c r="BB248" s="61"/>
      <c r="BC248" s="61"/>
      <c r="BD248" s="61"/>
    </row>
    <row r="249" spans="1:56" x14ac:dyDescent="0.2">
      <c r="A249" s="3">
        <v>241</v>
      </c>
      <c r="B249" s="4"/>
      <c r="C249" s="16" t="str">
        <f t="shared" si="132"/>
        <v/>
      </c>
      <c r="D249" s="16" t="str">
        <f t="shared" si="133"/>
        <v/>
      </c>
      <c r="E249" s="20" t="str">
        <f t="shared" si="134"/>
        <v/>
      </c>
      <c r="F249" s="20" t="str">
        <f t="shared" si="135"/>
        <v/>
      </c>
      <c r="G249" s="16" t="str">
        <f t="shared" si="107"/>
        <v/>
      </c>
      <c r="H249" s="17"/>
      <c r="I249" s="17"/>
      <c r="J249" s="36" t="str">
        <f t="shared" si="106"/>
        <v/>
      </c>
      <c r="K249" s="21">
        <f>COUNTIF(D$9:D249,D249)</f>
        <v>166</v>
      </c>
      <c r="L249" s="21">
        <f>COUNTIF(G$9:G249,G249)</f>
        <v>166</v>
      </c>
      <c r="M249" s="16">
        <f>SUMIF(G$9:G249,G249,A$9:A249)</f>
        <v>26311</v>
      </c>
      <c r="N249" s="16" t="str">
        <f t="shared" si="108"/>
        <v/>
      </c>
      <c r="O249" s="16" t="str">
        <f t="shared" si="109"/>
        <v/>
      </c>
      <c r="P249" s="16" t="str">
        <f t="shared" si="110"/>
        <v/>
      </c>
      <c r="Q249" s="34" t="str">
        <f t="shared" si="111"/>
        <v/>
      </c>
      <c r="R249" s="16" t="str">
        <f t="shared" si="112"/>
        <v/>
      </c>
      <c r="S249" s="16" t="str">
        <f t="shared" si="113"/>
        <v/>
      </c>
      <c r="T249" s="16" t="str">
        <f t="shared" si="114"/>
        <v/>
      </c>
      <c r="U249" s="34" t="str">
        <f t="shared" si="115"/>
        <v/>
      </c>
      <c r="V249" s="16" t="str">
        <f t="shared" si="116"/>
        <v/>
      </c>
      <c r="W249" s="16" t="str">
        <f t="shared" si="117"/>
        <v/>
      </c>
      <c r="X249" s="16" t="str">
        <f t="shared" si="118"/>
        <v/>
      </c>
      <c r="Y249" s="34" t="str">
        <f t="shared" si="119"/>
        <v/>
      </c>
      <c r="Z249" s="16" t="str">
        <f t="shared" si="120"/>
        <v/>
      </c>
      <c r="AA249" s="16" t="str">
        <f t="shared" si="121"/>
        <v/>
      </c>
      <c r="AB249" s="16" t="str">
        <f t="shared" si="122"/>
        <v/>
      </c>
      <c r="AC249" s="34" t="str">
        <f t="shared" si="123"/>
        <v/>
      </c>
      <c r="AD249" s="16" t="str">
        <f t="shared" si="124"/>
        <v/>
      </c>
      <c r="AE249" s="16" t="str">
        <f t="shared" si="125"/>
        <v/>
      </c>
      <c r="AF249" s="16" t="str">
        <f t="shared" si="126"/>
        <v/>
      </c>
      <c r="AG249" s="34" t="str">
        <f t="shared" si="127"/>
        <v/>
      </c>
      <c r="AH249" s="16" t="str">
        <f t="shared" si="128"/>
        <v/>
      </c>
      <c r="AI249" s="16" t="str">
        <f t="shared" si="129"/>
        <v/>
      </c>
      <c r="AJ249" s="16" t="str">
        <f t="shared" si="130"/>
        <v/>
      </c>
      <c r="AK249" s="34" t="str">
        <f t="shared" si="131"/>
        <v/>
      </c>
      <c r="AL249" s="34"/>
      <c r="AM249" s="34"/>
      <c r="AN249" s="34"/>
      <c r="AO249" s="34"/>
      <c r="AP249" s="34"/>
      <c r="AQ249" s="34"/>
      <c r="AR249" s="61"/>
      <c r="AS249" s="61"/>
      <c r="AT249" s="61"/>
      <c r="AU249" s="61"/>
      <c r="AV249" s="61"/>
      <c r="AW249" s="61"/>
      <c r="AX249" s="61"/>
      <c r="AY249" s="61"/>
      <c r="AZ249" s="61"/>
      <c r="BA249" s="61"/>
      <c r="BB249" s="61"/>
      <c r="BC249" s="61"/>
      <c r="BD249" s="61"/>
    </row>
    <row r="250" spans="1:56" x14ac:dyDescent="0.2">
      <c r="A250" s="3">
        <v>242</v>
      </c>
      <c r="B250" s="4"/>
      <c r="C250" s="16" t="str">
        <f t="shared" si="132"/>
        <v/>
      </c>
      <c r="D250" s="16" t="str">
        <f t="shared" si="133"/>
        <v/>
      </c>
      <c r="E250" s="20" t="str">
        <f t="shared" si="134"/>
        <v/>
      </c>
      <c r="F250" s="20" t="str">
        <f t="shared" si="135"/>
        <v/>
      </c>
      <c r="G250" s="16" t="str">
        <f t="shared" si="107"/>
        <v/>
      </c>
      <c r="H250" s="17"/>
      <c r="I250" s="17"/>
      <c r="J250" s="36" t="str">
        <f t="shared" si="106"/>
        <v/>
      </c>
      <c r="K250" s="21">
        <f>COUNTIF(D$9:D250,D250)</f>
        <v>167</v>
      </c>
      <c r="L250" s="21">
        <f>COUNTIF(G$9:G250,G250)</f>
        <v>167</v>
      </c>
      <c r="M250" s="16">
        <f>SUMIF(G$9:G250,G250,A$9:A250)</f>
        <v>26553</v>
      </c>
      <c r="N250" s="16" t="str">
        <f t="shared" si="108"/>
        <v/>
      </c>
      <c r="O250" s="16" t="str">
        <f t="shared" si="109"/>
        <v/>
      </c>
      <c r="P250" s="16" t="str">
        <f t="shared" si="110"/>
        <v/>
      </c>
      <c r="Q250" s="34" t="str">
        <f t="shared" si="111"/>
        <v/>
      </c>
      <c r="R250" s="16" t="str">
        <f t="shared" si="112"/>
        <v/>
      </c>
      <c r="S250" s="16" t="str">
        <f t="shared" si="113"/>
        <v/>
      </c>
      <c r="T250" s="16" t="str">
        <f t="shared" si="114"/>
        <v/>
      </c>
      <c r="U250" s="34" t="str">
        <f t="shared" si="115"/>
        <v/>
      </c>
      <c r="V250" s="16" t="str">
        <f t="shared" si="116"/>
        <v/>
      </c>
      <c r="W250" s="16" t="str">
        <f t="shared" si="117"/>
        <v/>
      </c>
      <c r="X250" s="16" t="str">
        <f t="shared" si="118"/>
        <v/>
      </c>
      <c r="Y250" s="34" t="str">
        <f t="shared" si="119"/>
        <v/>
      </c>
      <c r="Z250" s="16" t="str">
        <f t="shared" si="120"/>
        <v/>
      </c>
      <c r="AA250" s="16" t="str">
        <f t="shared" si="121"/>
        <v/>
      </c>
      <c r="AB250" s="16" t="str">
        <f t="shared" si="122"/>
        <v/>
      </c>
      <c r="AC250" s="34" t="str">
        <f t="shared" si="123"/>
        <v/>
      </c>
      <c r="AD250" s="16" t="str">
        <f t="shared" si="124"/>
        <v/>
      </c>
      <c r="AE250" s="16" t="str">
        <f t="shared" si="125"/>
        <v/>
      </c>
      <c r="AF250" s="16" t="str">
        <f t="shared" si="126"/>
        <v/>
      </c>
      <c r="AG250" s="34" t="str">
        <f t="shared" si="127"/>
        <v/>
      </c>
      <c r="AH250" s="16" t="str">
        <f t="shared" si="128"/>
        <v/>
      </c>
      <c r="AI250" s="16" t="str">
        <f t="shared" si="129"/>
        <v/>
      </c>
      <c r="AJ250" s="16" t="str">
        <f t="shared" si="130"/>
        <v/>
      </c>
      <c r="AK250" s="34" t="str">
        <f t="shared" si="131"/>
        <v/>
      </c>
      <c r="AL250" s="34"/>
      <c r="AM250" s="34"/>
      <c r="AN250" s="34"/>
      <c r="AO250" s="34"/>
      <c r="AP250" s="34"/>
      <c r="AQ250" s="34"/>
      <c r="AR250" s="61"/>
      <c r="AS250" s="61"/>
      <c r="AT250" s="61"/>
      <c r="AU250" s="61"/>
      <c r="AV250" s="61"/>
      <c r="AW250" s="61"/>
      <c r="AX250" s="61"/>
      <c r="AY250" s="61"/>
      <c r="AZ250" s="61"/>
      <c r="BA250" s="61"/>
      <c r="BB250" s="61"/>
      <c r="BC250" s="61"/>
      <c r="BD250" s="61"/>
    </row>
    <row r="251" spans="1:56" x14ac:dyDescent="0.2">
      <c r="A251" s="3">
        <v>243</v>
      </c>
      <c r="B251" s="4"/>
      <c r="C251" s="16" t="str">
        <f t="shared" si="132"/>
        <v/>
      </c>
      <c r="D251" s="16" t="str">
        <f t="shared" si="133"/>
        <v/>
      </c>
      <c r="E251" s="20" t="str">
        <f t="shared" si="134"/>
        <v/>
      </c>
      <c r="F251" s="20" t="str">
        <f t="shared" si="135"/>
        <v/>
      </c>
      <c r="G251" s="16" t="str">
        <f t="shared" si="107"/>
        <v/>
      </c>
      <c r="H251" s="17"/>
      <c r="I251" s="17"/>
      <c r="J251" s="36" t="str">
        <f t="shared" si="106"/>
        <v/>
      </c>
      <c r="K251" s="21">
        <f>COUNTIF(D$9:D251,D251)</f>
        <v>168</v>
      </c>
      <c r="L251" s="21">
        <f>COUNTIF(G$9:G251,G251)</f>
        <v>168</v>
      </c>
      <c r="M251" s="16">
        <f>SUMIF(G$9:G251,G251,A$9:A251)</f>
        <v>26796</v>
      </c>
      <c r="N251" s="16" t="str">
        <f t="shared" si="108"/>
        <v/>
      </c>
      <c r="O251" s="16" t="str">
        <f t="shared" si="109"/>
        <v/>
      </c>
      <c r="P251" s="16" t="str">
        <f t="shared" si="110"/>
        <v/>
      </c>
      <c r="Q251" s="34" t="str">
        <f t="shared" si="111"/>
        <v/>
      </c>
      <c r="R251" s="16" t="str">
        <f t="shared" si="112"/>
        <v/>
      </c>
      <c r="S251" s="16" t="str">
        <f t="shared" si="113"/>
        <v/>
      </c>
      <c r="T251" s="16" t="str">
        <f t="shared" si="114"/>
        <v/>
      </c>
      <c r="U251" s="34" t="str">
        <f t="shared" si="115"/>
        <v/>
      </c>
      <c r="V251" s="16" t="str">
        <f t="shared" si="116"/>
        <v/>
      </c>
      <c r="W251" s="16" t="str">
        <f t="shared" si="117"/>
        <v/>
      </c>
      <c r="X251" s="16" t="str">
        <f t="shared" si="118"/>
        <v/>
      </c>
      <c r="Y251" s="34" t="str">
        <f t="shared" si="119"/>
        <v/>
      </c>
      <c r="Z251" s="16" t="str">
        <f t="shared" si="120"/>
        <v/>
      </c>
      <c r="AA251" s="16" t="str">
        <f t="shared" si="121"/>
        <v/>
      </c>
      <c r="AB251" s="16" t="str">
        <f t="shared" si="122"/>
        <v/>
      </c>
      <c r="AC251" s="34" t="str">
        <f t="shared" si="123"/>
        <v/>
      </c>
      <c r="AD251" s="16" t="str">
        <f t="shared" si="124"/>
        <v/>
      </c>
      <c r="AE251" s="16" t="str">
        <f t="shared" si="125"/>
        <v/>
      </c>
      <c r="AF251" s="16" t="str">
        <f t="shared" si="126"/>
        <v/>
      </c>
      <c r="AG251" s="34" t="str">
        <f t="shared" si="127"/>
        <v/>
      </c>
      <c r="AH251" s="16" t="str">
        <f t="shared" si="128"/>
        <v/>
      </c>
      <c r="AI251" s="16" t="str">
        <f t="shared" si="129"/>
        <v/>
      </c>
      <c r="AJ251" s="16" t="str">
        <f t="shared" si="130"/>
        <v/>
      </c>
      <c r="AK251" s="34" t="str">
        <f t="shared" si="131"/>
        <v/>
      </c>
      <c r="AL251" s="34"/>
      <c r="AM251" s="34"/>
      <c r="AN251" s="34"/>
      <c r="AO251" s="34"/>
      <c r="AP251" s="34"/>
      <c r="AQ251" s="34"/>
      <c r="AR251" s="61"/>
      <c r="AS251" s="61"/>
      <c r="AT251" s="61"/>
      <c r="AU251" s="61"/>
      <c r="AV251" s="61"/>
      <c r="AW251" s="61"/>
      <c r="AX251" s="61"/>
      <c r="AY251" s="61"/>
      <c r="AZ251" s="61"/>
      <c r="BA251" s="61"/>
      <c r="BB251" s="61"/>
      <c r="BC251" s="61"/>
      <c r="BD251" s="61"/>
    </row>
    <row r="252" spans="1:56" x14ac:dyDescent="0.2">
      <c r="A252" s="3">
        <v>244</v>
      </c>
      <c r="B252" s="4"/>
      <c r="C252" s="16" t="str">
        <f t="shared" si="132"/>
        <v/>
      </c>
      <c r="D252" s="16" t="str">
        <f t="shared" si="133"/>
        <v/>
      </c>
      <c r="E252" s="20" t="str">
        <f t="shared" si="134"/>
        <v/>
      </c>
      <c r="F252" s="20" t="str">
        <f t="shared" si="135"/>
        <v/>
      </c>
      <c r="G252" s="16" t="str">
        <f t="shared" si="107"/>
        <v/>
      </c>
      <c r="H252" s="17"/>
      <c r="I252" s="17"/>
      <c r="J252" s="36" t="str">
        <f t="shared" si="106"/>
        <v/>
      </c>
      <c r="K252" s="21">
        <f>COUNTIF(D$9:D252,D252)</f>
        <v>169</v>
      </c>
      <c r="L252" s="21">
        <f>COUNTIF(G$9:G252,G252)</f>
        <v>169</v>
      </c>
      <c r="M252" s="16">
        <f>SUMIF(G$9:G252,G252,A$9:A252)</f>
        <v>27040</v>
      </c>
      <c r="N252" s="16" t="str">
        <f t="shared" si="108"/>
        <v/>
      </c>
      <c r="O252" s="16" t="str">
        <f t="shared" si="109"/>
        <v/>
      </c>
      <c r="P252" s="16" t="str">
        <f t="shared" si="110"/>
        <v/>
      </c>
      <c r="Q252" s="34" t="str">
        <f t="shared" si="111"/>
        <v/>
      </c>
      <c r="R252" s="16" t="str">
        <f t="shared" si="112"/>
        <v/>
      </c>
      <c r="S252" s="16" t="str">
        <f t="shared" si="113"/>
        <v/>
      </c>
      <c r="T252" s="16" t="str">
        <f t="shared" si="114"/>
        <v/>
      </c>
      <c r="U252" s="34" t="str">
        <f t="shared" si="115"/>
        <v/>
      </c>
      <c r="V252" s="16" t="str">
        <f t="shared" si="116"/>
        <v/>
      </c>
      <c r="W252" s="16" t="str">
        <f t="shared" si="117"/>
        <v/>
      </c>
      <c r="X252" s="16" t="str">
        <f t="shared" si="118"/>
        <v/>
      </c>
      <c r="Y252" s="34" t="str">
        <f t="shared" si="119"/>
        <v/>
      </c>
      <c r="Z252" s="16" t="str">
        <f t="shared" si="120"/>
        <v/>
      </c>
      <c r="AA252" s="16" t="str">
        <f t="shared" si="121"/>
        <v/>
      </c>
      <c r="AB252" s="16" t="str">
        <f t="shared" si="122"/>
        <v/>
      </c>
      <c r="AC252" s="34" t="str">
        <f t="shared" si="123"/>
        <v/>
      </c>
      <c r="AD252" s="16" t="str">
        <f t="shared" si="124"/>
        <v/>
      </c>
      <c r="AE252" s="16" t="str">
        <f t="shared" si="125"/>
        <v/>
      </c>
      <c r="AF252" s="16" t="str">
        <f t="shared" si="126"/>
        <v/>
      </c>
      <c r="AG252" s="34" t="str">
        <f t="shared" si="127"/>
        <v/>
      </c>
      <c r="AH252" s="16" t="str">
        <f t="shared" si="128"/>
        <v/>
      </c>
      <c r="AI252" s="16" t="str">
        <f t="shared" si="129"/>
        <v/>
      </c>
      <c r="AJ252" s="16" t="str">
        <f t="shared" si="130"/>
        <v/>
      </c>
      <c r="AK252" s="34" t="str">
        <f t="shared" si="131"/>
        <v/>
      </c>
      <c r="AL252" s="34"/>
      <c r="AM252" s="34"/>
      <c r="AN252" s="34"/>
      <c r="AO252" s="34"/>
      <c r="AP252" s="34"/>
      <c r="AQ252" s="34"/>
      <c r="AR252" s="61"/>
      <c r="AS252" s="61"/>
      <c r="AT252" s="61"/>
      <c r="AU252" s="61"/>
      <c r="AV252" s="61"/>
      <c r="AW252" s="61"/>
      <c r="AX252" s="61"/>
      <c r="AY252" s="61"/>
      <c r="AZ252" s="61"/>
      <c r="BA252" s="61"/>
      <c r="BB252" s="61"/>
      <c r="BC252" s="61"/>
      <c r="BD252" s="61"/>
    </row>
    <row r="253" spans="1:56" x14ac:dyDescent="0.2">
      <c r="A253" s="3">
        <v>245</v>
      </c>
      <c r="B253" s="4"/>
      <c r="C253" s="16" t="str">
        <f t="shared" si="132"/>
        <v/>
      </c>
      <c r="D253" s="16" t="str">
        <f t="shared" si="133"/>
        <v/>
      </c>
      <c r="E253" s="20" t="str">
        <f t="shared" si="134"/>
        <v/>
      </c>
      <c r="F253" s="20" t="str">
        <f t="shared" si="135"/>
        <v/>
      </c>
      <c r="G253" s="16" t="str">
        <f t="shared" si="107"/>
        <v/>
      </c>
      <c r="H253" s="17"/>
      <c r="I253" s="17"/>
      <c r="J253" s="36" t="str">
        <f t="shared" si="106"/>
        <v/>
      </c>
      <c r="K253" s="21">
        <f>COUNTIF(D$9:D253,D253)</f>
        <v>170</v>
      </c>
      <c r="L253" s="21">
        <f>COUNTIF(G$9:G253,G253)</f>
        <v>170</v>
      </c>
      <c r="M253" s="16">
        <f>SUMIF(G$9:G253,G253,A$9:A253)</f>
        <v>27285</v>
      </c>
      <c r="N253" s="16" t="str">
        <f t="shared" si="108"/>
        <v/>
      </c>
      <c r="O253" s="16" t="str">
        <f t="shared" si="109"/>
        <v/>
      </c>
      <c r="P253" s="16" t="str">
        <f t="shared" si="110"/>
        <v/>
      </c>
      <c r="Q253" s="34" t="str">
        <f t="shared" si="111"/>
        <v/>
      </c>
      <c r="R253" s="16" t="str">
        <f t="shared" si="112"/>
        <v/>
      </c>
      <c r="S253" s="16" t="str">
        <f t="shared" si="113"/>
        <v/>
      </c>
      <c r="T253" s="16" t="str">
        <f t="shared" si="114"/>
        <v/>
      </c>
      <c r="U253" s="34" t="str">
        <f t="shared" si="115"/>
        <v/>
      </c>
      <c r="V253" s="16" t="str">
        <f t="shared" si="116"/>
        <v/>
      </c>
      <c r="W253" s="16" t="str">
        <f t="shared" si="117"/>
        <v/>
      </c>
      <c r="X253" s="16" t="str">
        <f t="shared" si="118"/>
        <v/>
      </c>
      <c r="Y253" s="34" t="str">
        <f t="shared" si="119"/>
        <v/>
      </c>
      <c r="Z253" s="16" t="str">
        <f t="shared" si="120"/>
        <v/>
      </c>
      <c r="AA253" s="16" t="str">
        <f t="shared" si="121"/>
        <v/>
      </c>
      <c r="AB253" s="16" t="str">
        <f t="shared" si="122"/>
        <v/>
      </c>
      <c r="AC253" s="34" t="str">
        <f t="shared" si="123"/>
        <v/>
      </c>
      <c r="AD253" s="16" t="str">
        <f t="shared" si="124"/>
        <v/>
      </c>
      <c r="AE253" s="16" t="str">
        <f t="shared" si="125"/>
        <v/>
      </c>
      <c r="AF253" s="16" t="str">
        <f t="shared" si="126"/>
        <v/>
      </c>
      <c r="AG253" s="34" t="str">
        <f t="shared" si="127"/>
        <v/>
      </c>
      <c r="AH253" s="16" t="str">
        <f t="shared" si="128"/>
        <v/>
      </c>
      <c r="AI253" s="16" t="str">
        <f t="shared" si="129"/>
        <v/>
      </c>
      <c r="AJ253" s="16" t="str">
        <f t="shared" si="130"/>
        <v/>
      </c>
      <c r="AK253" s="34" t="str">
        <f t="shared" si="131"/>
        <v/>
      </c>
      <c r="AL253" s="34"/>
      <c r="AM253" s="34"/>
      <c r="AN253" s="34"/>
      <c r="AO253" s="34"/>
      <c r="AP253" s="34"/>
      <c r="AQ253" s="34"/>
      <c r="AR253" s="61"/>
      <c r="AS253" s="61"/>
      <c r="AT253" s="61"/>
      <c r="AU253" s="61"/>
      <c r="AV253" s="61"/>
      <c r="AW253" s="61"/>
      <c r="AX253" s="61"/>
      <c r="AY253" s="61"/>
      <c r="AZ253" s="61"/>
      <c r="BA253" s="61"/>
      <c r="BB253" s="61"/>
      <c r="BC253" s="61"/>
      <c r="BD253" s="61"/>
    </row>
    <row r="254" spans="1:56" x14ac:dyDescent="0.2">
      <c r="A254" s="3">
        <v>246</v>
      </c>
      <c r="B254" s="4"/>
      <c r="C254" s="16" t="str">
        <f t="shared" si="132"/>
        <v/>
      </c>
      <c r="D254" s="16" t="str">
        <f t="shared" si="133"/>
        <v/>
      </c>
      <c r="E254" s="20" t="str">
        <f t="shared" si="134"/>
        <v/>
      </c>
      <c r="F254" s="20" t="str">
        <f t="shared" si="135"/>
        <v/>
      </c>
      <c r="G254" s="16" t="str">
        <f t="shared" si="107"/>
        <v/>
      </c>
      <c r="H254" s="17"/>
      <c r="I254" s="17"/>
      <c r="J254" s="36" t="str">
        <f t="shared" si="106"/>
        <v/>
      </c>
      <c r="K254" s="21">
        <f>COUNTIF(D$9:D254,D254)</f>
        <v>171</v>
      </c>
      <c r="L254" s="21">
        <f>COUNTIF(G$9:G254,G254)</f>
        <v>171</v>
      </c>
      <c r="M254" s="16">
        <f>SUMIF(G$9:G254,G254,A$9:A254)</f>
        <v>27531</v>
      </c>
      <c r="N254" s="16" t="str">
        <f t="shared" si="108"/>
        <v/>
      </c>
      <c r="O254" s="16" t="str">
        <f t="shared" si="109"/>
        <v/>
      </c>
      <c r="P254" s="16" t="str">
        <f t="shared" si="110"/>
        <v/>
      </c>
      <c r="Q254" s="34" t="str">
        <f t="shared" si="111"/>
        <v/>
      </c>
      <c r="R254" s="16" t="str">
        <f t="shared" si="112"/>
        <v/>
      </c>
      <c r="S254" s="16" t="str">
        <f t="shared" si="113"/>
        <v/>
      </c>
      <c r="T254" s="16" t="str">
        <f t="shared" si="114"/>
        <v/>
      </c>
      <c r="U254" s="34" t="str">
        <f t="shared" si="115"/>
        <v/>
      </c>
      <c r="V254" s="16" t="str">
        <f t="shared" si="116"/>
        <v/>
      </c>
      <c r="W254" s="16" t="str">
        <f t="shared" si="117"/>
        <v/>
      </c>
      <c r="X254" s="16" t="str">
        <f t="shared" si="118"/>
        <v/>
      </c>
      <c r="Y254" s="34" t="str">
        <f t="shared" si="119"/>
        <v/>
      </c>
      <c r="Z254" s="16" t="str">
        <f t="shared" si="120"/>
        <v/>
      </c>
      <c r="AA254" s="16" t="str">
        <f t="shared" si="121"/>
        <v/>
      </c>
      <c r="AB254" s="16" t="str">
        <f t="shared" si="122"/>
        <v/>
      </c>
      <c r="AC254" s="34" t="str">
        <f t="shared" si="123"/>
        <v/>
      </c>
      <c r="AD254" s="16" t="str">
        <f t="shared" si="124"/>
        <v/>
      </c>
      <c r="AE254" s="16" t="str">
        <f t="shared" si="125"/>
        <v/>
      </c>
      <c r="AF254" s="16" t="str">
        <f t="shared" si="126"/>
        <v/>
      </c>
      <c r="AG254" s="34" t="str">
        <f t="shared" si="127"/>
        <v/>
      </c>
      <c r="AH254" s="16" t="str">
        <f t="shared" si="128"/>
        <v/>
      </c>
      <c r="AI254" s="16" t="str">
        <f t="shared" si="129"/>
        <v/>
      </c>
      <c r="AJ254" s="16" t="str">
        <f t="shared" si="130"/>
        <v/>
      </c>
      <c r="AK254" s="34" t="str">
        <f t="shared" si="131"/>
        <v/>
      </c>
      <c r="AL254" s="34"/>
      <c r="AM254" s="34"/>
      <c r="AN254" s="34"/>
      <c r="AO254" s="34"/>
      <c r="AP254" s="34"/>
      <c r="AQ254" s="34"/>
      <c r="AR254" s="61"/>
      <c r="AS254" s="61"/>
      <c r="AT254" s="61"/>
      <c r="AU254" s="61"/>
      <c r="AV254" s="61"/>
      <c r="AW254" s="61"/>
      <c r="AX254" s="61"/>
      <c r="AY254" s="61"/>
      <c r="AZ254" s="61"/>
      <c r="BA254" s="61"/>
      <c r="BB254" s="61"/>
      <c r="BC254" s="61"/>
      <c r="BD254" s="61"/>
    </row>
    <row r="255" spans="1:56" x14ac:dyDescent="0.2">
      <c r="A255" s="3">
        <v>247</v>
      </c>
      <c r="B255" s="4"/>
      <c r="C255" s="16" t="str">
        <f t="shared" si="132"/>
        <v/>
      </c>
      <c r="D255" s="16" t="str">
        <f t="shared" si="133"/>
        <v/>
      </c>
      <c r="E255" s="20" t="str">
        <f t="shared" si="134"/>
        <v/>
      </c>
      <c r="F255" s="20" t="str">
        <f t="shared" si="135"/>
        <v/>
      </c>
      <c r="G255" s="16" t="str">
        <f t="shared" si="107"/>
        <v/>
      </c>
      <c r="H255" s="17"/>
      <c r="I255" s="17"/>
      <c r="J255" s="36" t="str">
        <f t="shared" si="106"/>
        <v/>
      </c>
      <c r="K255" s="21">
        <f>COUNTIF(D$9:D255,D255)</f>
        <v>172</v>
      </c>
      <c r="L255" s="21">
        <f>COUNTIF(G$9:G255,G255)</f>
        <v>172</v>
      </c>
      <c r="M255" s="16">
        <f>SUMIF(G$9:G255,G255,A$9:A255)</f>
        <v>27778</v>
      </c>
      <c r="N255" s="16" t="str">
        <f t="shared" si="108"/>
        <v/>
      </c>
      <c r="O255" s="16" t="str">
        <f t="shared" si="109"/>
        <v/>
      </c>
      <c r="P255" s="16" t="str">
        <f t="shared" si="110"/>
        <v/>
      </c>
      <c r="Q255" s="34" t="str">
        <f t="shared" si="111"/>
        <v/>
      </c>
      <c r="R255" s="16" t="str">
        <f t="shared" si="112"/>
        <v/>
      </c>
      <c r="S255" s="16" t="str">
        <f t="shared" si="113"/>
        <v/>
      </c>
      <c r="T255" s="16" t="str">
        <f t="shared" si="114"/>
        <v/>
      </c>
      <c r="U255" s="34" t="str">
        <f t="shared" si="115"/>
        <v/>
      </c>
      <c r="V255" s="16" t="str">
        <f t="shared" si="116"/>
        <v/>
      </c>
      <c r="W255" s="16" t="str">
        <f t="shared" si="117"/>
        <v/>
      </c>
      <c r="X255" s="16" t="str">
        <f t="shared" si="118"/>
        <v/>
      </c>
      <c r="Y255" s="34" t="str">
        <f t="shared" si="119"/>
        <v/>
      </c>
      <c r="Z255" s="16" t="str">
        <f t="shared" si="120"/>
        <v/>
      </c>
      <c r="AA255" s="16" t="str">
        <f t="shared" si="121"/>
        <v/>
      </c>
      <c r="AB255" s="16" t="str">
        <f t="shared" si="122"/>
        <v/>
      </c>
      <c r="AC255" s="34" t="str">
        <f t="shared" si="123"/>
        <v/>
      </c>
      <c r="AD255" s="16" t="str">
        <f t="shared" si="124"/>
        <v/>
      </c>
      <c r="AE255" s="16" t="str">
        <f t="shared" si="125"/>
        <v/>
      </c>
      <c r="AF255" s="16" t="str">
        <f t="shared" si="126"/>
        <v/>
      </c>
      <c r="AG255" s="34" t="str">
        <f t="shared" si="127"/>
        <v/>
      </c>
      <c r="AH255" s="16" t="str">
        <f t="shared" si="128"/>
        <v/>
      </c>
      <c r="AI255" s="16" t="str">
        <f t="shared" si="129"/>
        <v/>
      </c>
      <c r="AJ255" s="16" t="str">
        <f t="shared" si="130"/>
        <v/>
      </c>
      <c r="AK255" s="34" t="str">
        <f t="shared" si="131"/>
        <v/>
      </c>
      <c r="AL255" s="34"/>
      <c r="AM255" s="34"/>
      <c r="AN255" s="34"/>
      <c r="AO255" s="34"/>
      <c r="AP255" s="34"/>
      <c r="AQ255" s="34"/>
      <c r="AR255" s="61"/>
      <c r="AS255" s="61"/>
      <c r="AT255" s="61"/>
      <c r="AU255" s="61"/>
      <c r="AV255" s="61"/>
      <c r="AW255" s="61"/>
      <c r="AX255" s="61"/>
      <c r="AY255" s="61"/>
      <c r="AZ255" s="61"/>
      <c r="BA255" s="61"/>
      <c r="BB255" s="61"/>
      <c r="BC255" s="61"/>
      <c r="BD255" s="61"/>
    </row>
    <row r="256" spans="1:56" x14ac:dyDescent="0.2">
      <c r="A256" s="3">
        <v>248</v>
      </c>
      <c r="B256" s="4"/>
      <c r="C256" s="16" t="str">
        <f t="shared" si="132"/>
        <v/>
      </c>
      <c r="D256" s="16" t="str">
        <f t="shared" si="133"/>
        <v/>
      </c>
      <c r="E256" s="20" t="str">
        <f t="shared" si="134"/>
        <v/>
      </c>
      <c r="F256" s="20" t="str">
        <f t="shared" si="135"/>
        <v/>
      </c>
      <c r="G256" s="16" t="str">
        <f t="shared" si="107"/>
        <v/>
      </c>
      <c r="H256" s="17"/>
      <c r="I256" s="17"/>
      <c r="J256" s="36" t="str">
        <f t="shared" si="106"/>
        <v/>
      </c>
      <c r="K256" s="21">
        <f>COUNTIF(D$9:D256,D256)</f>
        <v>173</v>
      </c>
      <c r="L256" s="21">
        <f>COUNTIF(G$9:G256,G256)</f>
        <v>173</v>
      </c>
      <c r="M256" s="16">
        <f>SUMIF(G$9:G256,G256,A$9:A256)</f>
        <v>28026</v>
      </c>
      <c r="N256" s="16" t="str">
        <f t="shared" si="108"/>
        <v/>
      </c>
      <c r="O256" s="16" t="str">
        <f t="shared" si="109"/>
        <v/>
      </c>
      <c r="P256" s="16" t="str">
        <f t="shared" si="110"/>
        <v/>
      </c>
      <c r="Q256" s="34" t="str">
        <f t="shared" si="111"/>
        <v/>
      </c>
      <c r="R256" s="16" t="str">
        <f t="shared" si="112"/>
        <v/>
      </c>
      <c r="S256" s="16" t="str">
        <f t="shared" si="113"/>
        <v/>
      </c>
      <c r="T256" s="16" t="str">
        <f t="shared" si="114"/>
        <v/>
      </c>
      <c r="U256" s="34" t="str">
        <f t="shared" si="115"/>
        <v/>
      </c>
      <c r="V256" s="16" t="str">
        <f t="shared" si="116"/>
        <v/>
      </c>
      <c r="W256" s="16" t="str">
        <f t="shared" si="117"/>
        <v/>
      </c>
      <c r="X256" s="16" t="str">
        <f t="shared" si="118"/>
        <v/>
      </c>
      <c r="Y256" s="34" t="str">
        <f t="shared" si="119"/>
        <v/>
      </c>
      <c r="Z256" s="16" t="str">
        <f t="shared" si="120"/>
        <v/>
      </c>
      <c r="AA256" s="16" t="str">
        <f t="shared" si="121"/>
        <v/>
      </c>
      <c r="AB256" s="16" t="str">
        <f t="shared" si="122"/>
        <v/>
      </c>
      <c r="AC256" s="34" t="str">
        <f t="shared" si="123"/>
        <v/>
      </c>
      <c r="AD256" s="16" t="str">
        <f t="shared" si="124"/>
        <v/>
      </c>
      <c r="AE256" s="16" t="str">
        <f t="shared" si="125"/>
        <v/>
      </c>
      <c r="AF256" s="16" t="str">
        <f t="shared" si="126"/>
        <v/>
      </c>
      <c r="AG256" s="34" t="str">
        <f t="shared" si="127"/>
        <v/>
      </c>
      <c r="AH256" s="16" t="str">
        <f t="shared" si="128"/>
        <v/>
      </c>
      <c r="AI256" s="16" t="str">
        <f t="shared" si="129"/>
        <v/>
      </c>
      <c r="AJ256" s="16" t="str">
        <f t="shared" si="130"/>
        <v/>
      </c>
      <c r="AK256" s="34" t="str">
        <f t="shared" si="131"/>
        <v/>
      </c>
      <c r="AL256" s="34"/>
      <c r="AM256" s="34"/>
      <c r="AN256" s="34"/>
      <c r="AO256" s="34"/>
      <c r="AP256" s="34"/>
      <c r="AQ256" s="34"/>
      <c r="AR256" s="61"/>
      <c r="AS256" s="61"/>
      <c r="AT256" s="61"/>
      <c r="AU256" s="61"/>
      <c r="AV256" s="61"/>
      <c r="AW256" s="61"/>
      <c r="AX256" s="61"/>
      <c r="AY256" s="61"/>
      <c r="AZ256" s="61"/>
      <c r="BA256" s="61"/>
      <c r="BB256" s="61"/>
      <c r="BC256" s="61"/>
      <c r="BD256" s="61"/>
    </row>
    <row r="257" spans="1:56" x14ac:dyDescent="0.2">
      <c r="A257" s="3">
        <v>249</v>
      </c>
      <c r="B257" s="4"/>
      <c r="C257" s="16" t="str">
        <f t="shared" si="132"/>
        <v/>
      </c>
      <c r="D257" s="16" t="str">
        <f t="shared" si="133"/>
        <v/>
      </c>
      <c r="E257" s="20" t="str">
        <f t="shared" si="134"/>
        <v/>
      </c>
      <c r="F257" s="20" t="str">
        <f t="shared" si="135"/>
        <v/>
      </c>
      <c r="G257" s="16" t="str">
        <f t="shared" si="107"/>
        <v/>
      </c>
      <c r="H257" s="17"/>
      <c r="I257" s="17"/>
      <c r="J257" s="36" t="str">
        <f t="shared" si="106"/>
        <v/>
      </c>
      <c r="K257" s="21">
        <f>COUNTIF(D$9:D257,D257)</f>
        <v>174</v>
      </c>
      <c r="L257" s="21">
        <f>COUNTIF(G$9:G257,G257)</f>
        <v>174</v>
      </c>
      <c r="M257" s="16">
        <f>SUMIF(G$9:G257,G257,A$9:A257)</f>
        <v>28275</v>
      </c>
      <c r="N257" s="16" t="str">
        <f t="shared" si="108"/>
        <v/>
      </c>
      <c r="O257" s="16" t="str">
        <f t="shared" si="109"/>
        <v/>
      </c>
      <c r="P257" s="16" t="str">
        <f t="shared" si="110"/>
        <v/>
      </c>
      <c r="Q257" s="34" t="str">
        <f t="shared" si="111"/>
        <v/>
      </c>
      <c r="R257" s="16" t="str">
        <f t="shared" si="112"/>
        <v/>
      </c>
      <c r="S257" s="16" t="str">
        <f t="shared" si="113"/>
        <v/>
      </c>
      <c r="T257" s="16" t="str">
        <f t="shared" si="114"/>
        <v/>
      </c>
      <c r="U257" s="34" t="str">
        <f t="shared" si="115"/>
        <v/>
      </c>
      <c r="V257" s="16" t="str">
        <f t="shared" si="116"/>
        <v/>
      </c>
      <c r="W257" s="16" t="str">
        <f t="shared" si="117"/>
        <v/>
      </c>
      <c r="X257" s="16" t="str">
        <f t="shared" si="118"/>
        <v/>
      </c>
      <c r="Y257" s="34" t="str">
        <f t="shared" si="119"/>
        <v/>
      </c>
      <c r="Z257" s="16" t="str">
        <f t="shared" si="120"/>
        <v/>
      </c>
      <c r="AA257" s="16" t="str">
        <f t="shared" si="121"/>
        <v/>
      </c>
      <c r="AB257" s="16" t="str">
        <f t="shared" si="122"/>
        <v/>
      </c>
      <c r="AC257" s="34" t="str">
        <f t="shared" si="123"/>
        <v/>
      </c>
      <c r="AD257" s="16" t="str">
        <f t="shared" si="124"/>
        <v/>
      </c>
      <c r="AE257" s="16" t="str">
        <f t="shared" si="125"/>
        <v/>
      </c>
      <c r="AF257" s="16" t="str">
        <f t="shared" si="126"/>
        <v/>
      </c>
      <c r="AG257" s="34" t="str">
        <f t="shared" si="127"/>
        <v/>
      </c>
      <c r="AH257" s="16" t="str">
        <f t="shared" si="128"/>
        <v/>
      </c>
      <c r="AI257" s="16" t="str">
        <f t="shared" si="129"/>
        <v/>
      </c>
      <c r="AJ257" s="16" t="str">
        <f t="shared" si="130"/>
        <v/>
      </c>
      <c r="AK257" s="34" t="str">
        <f t="shared" si="131"/>
        <v/>
      </c>
      <c r="AL257" s="34"/>
      <c r="AM257" s="34"/>
      <c r="AN257" s="34"/>
      <c r="AO257" s="34"/>
      <c r="AP257" s="34"/>
      <c r="AQ257" s="34"/>
      <c r="AR257" s="61"/>
      <c r="AS257" s="61"/>
      <c r="AT257" s="61"/>
      <c r="AU257" s="61"/>
      <c r="AV257" s="61"/>
      <c r="AW257" s="61"/>
      <c r="AX257" s="61"/>
      <c r="AY257" s="61"/>
      <c r="AZ257" s="61"/>
      <c r="BA257" s="61"/>
      <c r="BB257" s="61"/>
      <c r="BC257" s="61"/>
      <c r="BD257" s="61"/>
    </row>
    <row r="258" spans="1:56" x14ac:dyDescent="0.2">
      <c r="A258" s="3">
        <v>250</v>
      </c>
      <c r="B258" s="4"/>
      <c r="C258" s="16" t="str">
        <f t="shared" si="132"/>
        <v/>
      </c>
      <c r="D258" s="16" t="str">
        <f t="shared" si="133"/>
        <v/>
      </c>
      <c r="E258" s="20" t="str">
        <f t="shared" si="134"/>
        <v/>
      </c>
      <c r="F258" s="20" t="str">
        <f t="shared" si="135"/>
        <v/>
      </c>
      <c r="G258" s="16" t="str">
        <f t="shared" si="107"/>
        <v/>
      </c>
      <c r="H258" s="17"/>
      <c r="I258" s="17"/>
      <c r="J258" s="36" t="str">
        <f t="shared" si="106"/>
        <v/>
      </c>
      <c r="K258" s="21">
        <f>COUNTIF(D$9:D258,D258)</f>
        <v>175</v>
      </c>
      <c r="L258" s="21">
        <f>COUNTIF(G$9:G258,G258)</f>
        <v>175</v>
      </c>
      <c r="M258" s="16">
        <f>SUMIF(G$9:G258,G258,A$9:A258)</f>
        <v>28525</v>
      </c>
      <c r="N258" s="16" t="str">
        <f t="shared" si="108"/>
        <v/>
      </c>
      <c r="O258" s="16" t="str">
        <f t="shared" si="109"/>
        <v/>
      </c>
      <c r="P258" s="16" t="str">
        <f t="shared" si="110"/>
        <v/>
      </c>
      <c r="Q258" s="34" t="str">
        <f t="shared" si="111"/>
        <v/>
      </c>
      <c r="R258" s="16" t="str">
        <f t="shared" si="112"/>
        <v/>
      </c>
      <c r="S258" s="16" t="str">
        <f t="shared" si="113"/>
        <v/>
      </c>
      <c r="T258" s="16" t="str">
        <f t="shared" si="114"/>
        <v/>
      </c>
      <c r="U258" s="34" t="str">
        <f t="shared" si="115"/>
        <v/>
      </c>
      <c r="V258" s="16" t="str">
        <f t="shared" si="116"/>
        <v/>
      </c>
      <c r="W258" s="16" t="str">
        <f t="shared" si="117"/>
        <v/>
      </c>
      <c r="X258" s="16" t="str">
        <f t="shared" si="118"/>
        <v/>
      </c>
      <c r="Y258" s="34" t="str">
        <f t="shared" si="119"/>
        <v/>
      </c>
      <c r="Z258" s="16" t="str">
        <f t="shared" si="120"/>
        <v/>
      </c>
      <c r="AA258" s="16" t="str">
        <f t="shared" si="121"/>
        <v/>
      </c>
      <c r="AB258" s="16" t="str">
        <f t="shared" si="122"/>
        <v/>
      </c>
      <c r="AC258" s="34" t="str">
        <f t="shared" si="123"/>
        <v/>
      </c>
      <c r="AD258" s="16" t="str">
        <f t="shared" si="124"/>
        <v/>
      </c>
      <c r="AE258" s="16" t="str">
        <f t="shared" si="125"/>
        <v/>
      </c>
      <c r="AF258" s="16" t="str">
        <f t="shared" si="126"/>
        <v/>
      </c>
      <c r="AG258" s="34" t="str">
        <f t="shared" si="127"/>
        <v/>
      </c>
      <c r="AH258" s="16" t="str">
        <f t="shared" si="128"/>
        <v/>
      </c>
      <c r="AI258" s="16" t="str">
        <f t="shared" si="129"/>
        <v/>
      </c>
      <c r="AJ258" s="16" t="str">
        <f t="shared" si="130"/>
        <v/>
      </c>
      <c r="AK258" s="34" t="str">
        <f t="shared" si="131"/>
        <v/>
      </c>
      <c r="AL258" s="34"/>
      <c r="AM258" s="34"/>
      <c r="AN258" s="34"/>
      <c r="AO258" s="34"/>
      <c r="AP258" s="34"/>
      <c r="AQ258" s="34"/>
      <c r="AR258" s="61"/>
      <c r="AS258" s="61"/>
      <c r="AT258" s="61"/>
      <c r="AU258" s="61"/>
      <c r="AV258" s="61"/>
      <c r="AW258" s="61"/>
      <c r="AX258" s="61"/>
      <c r="AY258" s="61"/>
      <c r="AZ258" s="61"/>
      <c r="BA258" s="61"/>
      <c r="BB258" s="61"/>
      <c r="BC258" s="61"/>
      <c r="BD258" s="61"/>
    </row>
    <row r="259" spans="1:56" x14ac:dyDescent="0.2">
      <c r="A259" s="3">
        <v>251</v>
      </c>
      <c r="B259" s="4"/>
      <c r="C259" s="16" t="str">
        <f t="shared" si="132"/>
        <v/>
      </c>
      <c r="D259" s="16" t="str">
        <f t="shared" si="133"/>
        <v/>
      </c>
      <c r="E259" s="20" t="str">
        <f t="shared" si="134"/>
        <v/>
      </c>
      <c r="F259" s="20" t="str">
        <f t="shared" si="135"/>
        <v/>
      </c>
      <c r="G259" s="16" t="str">
        <f t="shared" si="107"/>
        <v/>
      </c>
      <c r="H259" s="17"/>
      <c r="I259" s="17"/>
      <c r="J259" s="36" t="str">
        <f t="shared" si="106"/>
        <v/>
      </c>
      <c r="K259" s="21">
        <f>COUNTIF(D$9:D259,D259)</f>
        <v>176</v>
      </c>
      <c r="L259" s="21">
        <f>COUNTIF(G$9:G259,G259)</f>
        <v>176</v>
      </c>
      <c r="M259" s="16">
        <f>SUMIF(G$9:G259,G259,A$9:A259)</f>
        <v>28776</v>
      </c>
      <c r="N259" s="16" t="str">
        <f t="shared" si="108"/>
        <v/>
      </c>
      <c r="O259" s="16" t="str">
        <f t="shared" si="109"/>
        <v/>
      </c>
      <c r="P259" s="16" t="str">
        <f t="shared" si="110"/>
        <v/>
      </c>
      <c r="Q259" s="34" t="str">
        <f t="shared" si="111"/>
        <v/>
      </c>
      <c r="R259" s="16" t="str">
        <f t="shared" si="112"/>
        <v/>
      </c>
      <c r="S259" s="16" t="str">
        <f t="shared" si="113"/>
        <v/>
      </c>
      <c r="T259" s="16" t="str">
        <f t="shared" si="114"/>
        <v/>
      </c>
      <c r="U259" s="34" t="str">
        <f t="shared" si="115"/>
        <v/>
      </c>
      <c r="V259" s="16" t="str">
        <f t="shared" si="116"/>
        <v/>
      </c>
      <c r="W259" s="16" t="str">
        <f t="shared" si="117"/>
        <v/>
      </c>
      <c r="X259" s="16" t="str">
        <f t="shared" si="118"/>
        <v/>
      </c>
      <c r="Y259" s="34" t="str">
        <f t="shared" si="119"/>
        <v/>
      </c>
      <c r="Z259" s="16" t="str">
        <f t="shared" si="120"/>
        <v/>
      </c>
      <c r="AA259" s="16" t="str">
        <f t="shared" si="121"/>
        <v/>
      </c>
      <c r="AB259" s="16" t="str">
        <f t="shared" si="122"/>
        <v/>
      </c>
      <c r="AC259" s="34" t="str">
        <f t="shared" si="123"/>
        <v/>
      </c>
      <c r="AD259" s="16" t="str">
        <f t="shared" si="124"/>
        <v/>
      </c>
      <c r="AE259" s="16" t="str">
        <f t="shared" si="125"/>
        <v/>
      </c>
      <c r="AF259" s="16" t="str">
        <f t="shared" si="126"/>
        <v/>
      </c>
      <c r="AG259" s="34" t="str">
        <f t="shared" si="127"/>
        <v/>
      </c>
      <c r="AH259" s="16" t="str">
        <f t="shared" si="128"/>
        <v/>
      </c>
      <c r="AI259" s="16" t="str">
        <f t="shared" si="129"/>
        <v/>
      </c>
      <c r="AJ259" s="16" t="str">
        <f t="shared" si="130"/>
        <v/>
      </c>
      <c r="AK259" s="34" t="str">
        <f t="shared" si="131"/>
        <v/>
      </c>
      <c r="AL259" s="34"/>
      <c r="AM259" s="34"/>
      <c r="AN259" s="34"/>
      <c r="AO259" s="34"/>
      <c r="AP259" s="34"/>
      <c r="AQ259" s="34"/>
      <c r="AR259" s="61"/>
      <c r="AS259" s="61"/>
      <c r="AT259" s="61"/>
      <c r="AU259" s="61"/>
      <c r="AV259" s="61"/>
      <c r="AW259" s="61"/>
      <c r="AX259" s="61"/>
      <c r="AY259" s="61"/>
      <c r="AZ259" s="61"/>
      <c r="BA259" s="61"/>
      <c r="BB259" s="61"/>
      <c r="BC259" s="61"/>
      <c r="BD259" s="61"/>
    </row>
    <row r="260" spans="1:56" x14ac:dyDescent="0.2">
      <c r="A260" s="3">
        <v>252</v>
      </c>
      <c r="B260" s="4"/>
      <c r="C260" s="16" t="str">
        <f t="shared" si="132"/>
        <v/>
      </c>
      <c r="D260" s="16" t="str">
        <f t="shared" si="133"/>
        <v/>
      </c>
      <c r="E260" s="20" t="str">
        <f t="shared" si="134"/>
        <v/>
      </c>
      <c r="F260" s="20" t="str">
        <f t="shared" si="135"/>
        <v/>
      </c>
      <c r="G260" s="16" t="str">
        <f t="shared" si="107"/>
        <v/>
      </c>
      <c r="H260" s="17"/>
      <c r="I260" s="17"/>
      <c r="J260" s="36" t="str">
        <f t="shared" si="106"/>
        <v/>
      </c>
      <c r="K260" s="21">
        <f>COUNTIF(D$9:D260,D260)</f>
        <v>177</v>
      </c>
      <c r="L260" s="21">
        <f>COUNTIF(G$9:G260,G260)</f>
        <v>177</v>
      </c>
      <c r="M260" s="16">
        <f>SUMIF(G$9:G260,G260,A$9:A260)</f>
        <v>29028</v>
      </c>
      <c r="N260" s="16" t="str">
        <f t="shared" si="108"/>
        <v/>
      </c>
      <c r="O260" s="16" t="str">
        <f t="shared" si="109"/>
        <v/>
      </c>
      <c r="P260" s="16" t="str">
        <f t="shared" si="110"/>
        <v/>
      </c>
      <c r="Q260" s="34" t="str">
        <f t="shared" si="111"/>
        <v/>
      </c>
      <c r="R260" s="16" t="str">
        <f t="shared" si="112"/>
        <v/>
      </c>
      <c r="S260" s="16" t="str">
        <f t="shared" si="113"/>
        <v/>
      </c>
      <c r="T260" s="16" t="str">
        <f t="shared" si="114"/>
        <v/>
      </c>
      <c r="U260" s="34" t="str">
        <f t="shared" si="115"/>
        <v/>
      </c>
      <c r="V260" s="16" t="str">
        <f t="shared" si="116"/>
        <v/>
      </c>
      <c r="W260" s="16" t="str">
        <f t="shared" si="117"/>
        <v/>
      </c>
      <c r="X260" s="16" t="str">
        <f t="shared" si="118"/>
        <v/>
      </c>
      <c r="Y260" s="34" t="str">
        <f t="shared" si="119"/>
        <v/>
      </c>
      <c r="Z260" s="16" t="str">
        <f t="shared" si="120"/>
        <v/>
      </c>
      <c r="AA260" s="16" t="str">
        <f t="shared" si="121"/>
        <v/>
      </c>
      <c r="AB260" s="16" t="str">
        <f t="shared" si="122"/>
        <v/>
      </c>
      <c r="AC260" s="34" t="str">
        <f t="shared" si="123"/>
        <v/>
      </c>
      <c r="AD260" s="16" t="str">
        <f t="shared" si="124"/>
        <v/>
      </c>
      <c r="AE260" s="16" t="str">
        <f t="shared" si="125"/>
        <v/>
      </c>
      <c r="AF260" s="16" t="str">
        <f t="shared" si="126"/>
        <v/>
      </c>
      <c r="AG260" s="34" t="str">
        <f t="shared" si="127"/>
        <v/>
      </c>
      <c r="AH260" s="16" t="str">
        <f t="shared" si="128"/>
        <v/>
      </c>
      <c r="AI260" s="16" t="str">
        <f t="shared" si="129"/>
        <v/>
      </c>
      <c r="AJ260" s="16" t="str">
        <f t="shared" si="130"/>
        <v/>
      </c>
      <c r="AK260" s="34" t="str">
        <f t="shared" si="131"/>
        <v/>
      </c>
      <c r="AL260" s="34"/>
      <c r="AM260" s="34"/>
      <c r="AN260" s="34"/>
      <c r="AO260" s="34"/>
      <c r="AP260" s="34"/>
      <c r="AQ260" s="34"/>
      <c r="AR260" s="61"/>
      <c r="AS260" s="61"/>
      <c r="AT260" s="61"/>
      <c r="AU260" s="61"/>
      <c r="AV260" s="61"/>
      <c r="AW260" s="61"/>
      <c r="AX260" s="61"/>
      <c r="AY260" s="61"/>
      <c r="AZ260" s="61"/>
      <c r="BA260" s="61"/>
      <c r="BB260" s="61"/>
      <c r="BC260" s="61"/>
      <c r="BD260" s="61"/>
    </row>
    <row r="261" spans="1:56" x14ac:dyDescent="0.2">
      <c r="A261" s="3">
        <v>253</v>
      </c>
      <c r="B261" s="4"/>
      <c r="C261" s="16" t="str">
        <f t="shared" si="132"/>
        <v/>
      </c>
      <c r="D261" s="16" t="str">
        <f t="shared" si="133"/>
        <v/>
      </c>
      <c r="E261" s="20" t="str">
        <f t="shared" si="134"/>
        <v/>
      </c>
      <c r="F261" s="20" t="str">
        <f t="shared" si="135"/>
        <v/>
      </c>
      <c r="G261" s="16" t="str">
        <f t="shared" si="107"/>
        <v/>
      </c>
      <c r="H261" s="17"/>
      <c r="I261" s="17"/>
      <c r="J261" s="36" t="str">
        <f t="shared" si="106"/>
        <v/>
      </c>
      <c r="K261" s="21">
        <f>COUNTIF(D$9:D261,D261)</f>
        <v>178</v>
      </c>
      <c r="L261" s="21">
        <f>COUNTIF(G$9:G261,G261)</f>
        <v>178</v>
      </c>
      <c r="M261" s="16">
        <f>SUMIF(G$9:G261,G261,A$9:A261)</f>
        <v>29281</v>
      </c>
      <c r="N261" s="16" t="str">
        <f t="shared" si="108"/>
        <v/>
      </c>
      <c r="O261" s="16" t="str">
        <f t="shared" si="109"/>
        <v/>
      </c>
      <c r="P261" s="16" t="str">
        <f t="shared" si="110"/>
        <v/>
      </c>
      <c r="Q261" s="34" t="str">
        <f t="shared" si="111"/>
        <v/>
      </c>
      <c r="R261" s="16" t="str">
        <f t="shared" si="112"/>
        <v/>
      </c>
      <c r="S261" s="16" t="str">
        <f t="shared" si="113"/>
        <v/>
      </c>
      <c r="T261" s="16" t="str">
        <f t="shared" si="114"/>
        <v/>
      </c>
      <c r="U261" s="34" t="str">
        <f t="shared" si="115"/>
        <v/>
      </c>
      <c r="V261" s="16" t="str">
        <f t="shared" si="116"/>
        <v/>
      </c>
      <c r="W261" s="16" t="str">
        <f t="shared" si="117"/>
        <v/>
      </c>
      <c r="X261" s="16" t="str">
        <f t="shared" si="118"/>
        <v/>
      </c>
      <c r="Y261" s="34" t="str">
        <f t="shared" si="119"/>
        <v/>
      </c>
      <c r="Z261" s="16" t="str">
        <f t="shared" si="120"/>
        <v/>
      </c>
      <c r="AA261" s="16" t="str">
        <f t="shared" si="121"/>
        <v/>
      </c>
      <c r="AB261" s="16" t="str">
        <f t="shared" si="122"/>
        <v/>
      </c>
      <c r="AC261" s="34" t="str">
        <f t="shared" si="123"/>
        <v/>
      </c>
      <c r="AD261" s="16" t="str">
        <f t="shared" si="124"/>
        <v/>
      </c>
      <c r="AE261" s="16" t="str">
        <f t="shared" si="125"/>
        <v/>
      </c>
      <c r="AF261" s="16" t="str">
        <f t="shared" si="126"/>
        <v/>
      </c>
      <c r="AG261" s="34" t="str">
        <f t="shared" si="127"/>
        <v/>
      </c>
      <c r="AH261" s="16" t="str">
        <f t="shared" si="128"/>
        <v/>
      </c>
      <c r="AI261" s="16" t="str">
        <f t="shared" si="129"/>
        <v/>
      </c>
      <c r="AJ261" s="16" t="str">
        <f t="shared" si="130"/>
        <v/>
      </c>
      <c r="AK261" s="34" t="str">
        <f t="shared" si="131"/>
        <v/>
      </c>
      <c r="AL261" s="34"/>
      <c r="AM261" s="34"/>
      <c r="AN261" s="34"/>
      <c r="AO261" s="34"/>
      <c r="AP261" s="34"/>
      <c r="AQ261" s="34"/>
      <c r="AR261" s="61"/>
      <c r="AS261" s="61"/>
      <c r="AT261" s="61"/>
      <c r="AU261" s="61"/>
      <c r="AV261" s="61"/>
      <c r="AW261" s="61"/>
      <c r="AX261" s="61"/>
      <c r="AY261" s="61"/>
      <c r="AZ261" s="61"/>
      <c r="BA261" s="61"/>
      <c r="BB261" s="61"/>
      <c r="BC261" s="61"/>
      <c r="BD261" s="61"/>
    </row>
    <row r="262" spans="1:56" x14ac:dyDescent="0.2">
      <c r="A262" s="3">
        <v>254</v>
      </c>
      <c r="B262" s="4"/>
      <c r="C262" s="16" t="str">
        <f t="shared" si="132"/>
        <v/>
      </c>
      <c r="D262" s="16" t="str">
        <f t="shared" si="133"/>
        <v/>
      </c>
      <c r="E262" s="20" t="str">
        <f t="shared" si="134"/>
        <v/>
      </c>
      <c r="F262" s="20" t="str">
        <f t="shared" si="135"/>
        <v/>
      </c>
      <c r="G262" s="16" t="str">
        <f t="shared" si="107"/>
        <v/>
      </c>
      <c r="H262" s="17"/>
      <c r="I262" s="17"/>
      <c r="J262" s="36" t="str">
        <f t="shared" si="106"/>
        <v/>
      </c>
      <c r="K262" s="21">
        <f>COUNTIF(D$9:D262,D262)</f>
        <v>179</v>
      </c>
      <c r="L262" s="21">
        <f>COUNTIF(G$9:G262,G262)</f>
        <v>179</v>
      </c>
      <c r="M262" s="16">
        <f>SUMIF(G$9:G262,G262,A$9:A262)</f>
        <v>29535</v>
      </c>
      <c r="N262" s="16" t="str">
        <f t="shared" si="108"/>
        <v/>
      </c>
      <c r="O262" s="16" t="str">
        <f t="shared" si="109"/>
        <v/>
      </c>
      <c r="P262" s="16" t="str">
        <f t="shared" si="110"/>
        <v/>
      </c>
      <c r="Q262" s="34" t="str">
        <f t="shared" si="111"/>
        <v/>
      </c>
      <c r="R262" s="16" t="str">
        <f t="shared" si="112"/>
        <v/>
      </c>
      <c r="S262" s="16" t="str">
        <f t="shared" si="113"/>
        <v/>
      </c>
      <c r="T262" s="16" t="str">
        <f t="shared" si="114"/>
        <v/>
      </c>
      <c r="U262" s="34" t="str">
        <f t="shared" si="115"/>
        <v/>
      </c>
      <c r="V262" s="16" t="str">
        <f t="shared" si="116"/>
        <v/>
      </c>
      <c r="W262" s="16" t="str">
        <f t="shared" si="117"/>
        <v/>
      </c>
      <c r="X262" s="16" t="str">
        <f t="shared" si="118"/>
        <v/>
      </c>
      <c r="Y262" s="34" t="str">
        <f t="shared" si="119"/>
        <v/>
      </c>
      <c r="Z262" s="16" t="str">
        <f t="shared" si="120"/>
        <v/>
      </c>
      <c r="AA262" s="16" t="str">
        <f t="shared" si="121"/>
        <v/>
      </c>
      <c r="AB262" s="16" t="str">
        <f t="shared" si="122"/>
        <v/>
      </c>
      <c r="AC262" s="34" t="str">
        <f t="shared" si="123"/>
        <v/>
      </c>
      <c r="AD262" s="16" t="str">
        <f t="shared" si="124"/>
        <v/>
      </c>
      <c r="AE262" s="16" t="str">
        <f t="shared" si="125"/>
        <v/>
      </c>
      <c r="AF262" s="16" t="str">
        <f t="shared" si="126"/>
        <v/>
      </c>
      <c r="AG262" s="34" t="str">
        <f t="shared" si="127"/>
        <v/>
      </c>
      <c r="AH262" s="16" t="str">
        <f t="shared" si="128"/>
        <v/>
      </c>
      <c r="AI262" s="16" t="str">
        <f t="shared" si="129"/>
        <v/>
      </c>
      <c r="AJ262" s="16" t="str">
        <f t="shared" si="130"/>
        <v/>
      </c>
      <c r="AK262" s="34" t="str">
        <f t="shared" si="131"/>
        <v/>
      </c>
      <c r="AL262" s="34"/>
      <c r="AM262" s="34"/>
      <c r="AN262" s="34"/>
      <c r="AO262" s="34"/>
      <c r="AP262" s="34"/>
      <c r="AQ262" s="34"/>
      <c r="AR262" s="61"/>
      <c r="AS262" s="61"/>
      <c r="AT262" s="61"/>
      <c r="AU262" s="61"/>
      <c r="AV262" s="61"/>
      <c r="AW262" s="61"/>
      <c r="AX262" s="61"/>
      <c r="AY262" s="61"/>
      <c r="AZ262" s="61"/>
      <c r="BA262" s="61"/>
      <c r="BB262" s="61"/>
      <c r="BC262" s="61"/>
      <c r="BD262" s="61"/>
    </row>
    <row r="263" spans="1:56" x14ac:dyDescent="0.2">
      <c r="A263" s="3">
        <v>255</v>
      </c>
      <c r="B263" s="4"/>
      <c r="C263" s="16" t="str">
        <f t="shared" si="132"/>
        <v/>
      </c>
      <c r="D263" s="16" t="str">
        <f t="shared" si="133"/>
        <v/>
      </c>
      <c r="E263" s="20" t="str">
        <f t="shared" si="134"/>
        <v/>
      </c>
      <c r="F263" s="20" t="str">
        <f t="shared" si="135"/>
        <v/>
      </c>
      <c r="G263" s="16" t="str">
        <f t="shared" si="107"/>
        <v/>
      </c>
      <c r="H263" s="17"/>
      <c r="I263" s="17"/>
      <c r="J263" s="36" t="str">
        <f t="shared" si="106"/>
        <v/>
      </c>
      <c r="K263" s="21">
        <f>COUNTIF(D$9:D263,D263)</f>
        <v>180</v>
      </c>
      <c r="L263" s="21">
        <f>COUNTIF(G$9:G263,G263)</f>
        <v>180</v>
      </c>
      <c r="M263" s="16">
        <f>SUMIF(G$9:G263,G263,A$9:A263)</f>
        <v>29790</v>
      </c>
      <c r="N263" s="16" t="str">
        <f t="shared" si="108"/>
        <v/>
      </c>
      <c r="O263" s="16" t="str">
        <f t="shared" si="109"/>
        <v/>
      </c>
      <c r="P263" s="16" t="str">
        <f t="shared" si="110"/>
        <v/>
      </c>
      <c r="Q263" s="34" t="str">
        <f t="shared" si="111"/>
        <v/>
      </c>
      <c r="R263" s="16" t="str">
        <f t="shared" si="112"/>
        <v/>
      </c>
      <c r="S263" s="16" t="str">
        <f t="shared" si="113"/>
        <v/>
      </c>
      <c r="T263" s="16" t="str">
        <f t="shared" si="114"/>
        <v/>
      </c>
      <c r="U263" s="34" t="str">
        <f t="shared" si="115"/>
        <v/>
      </c>
      <c r="V263" s="16" t="str">
        <f t="shared" si="116"/>
        <v/>
      </c>
      <c r="W263" s="16" t="str">
        <f t="shared" si="117"/>
        <v/>
      </c>
      <c r="X263" s="16" t="str">
        <f t="shared" si="118"/>
        <v/>
      </c>
      <c r="Y263" s="34" t="str">
        <f t="shared" si="119"/>
        <v/>
      </c>
      <c r="Z263" s="16" t="str">
        <f t="shared" si="120"/>
        <v/>
      </c>
      <c r="AA263" s="16" t="str">
        <f t="shared" si="121"/>
        <v/>
      </c>
      <c r="AB263" s="16" t="str">
        <f t="shared" si="122"/>
        <v/>
      </c>
      <c r="AC263" s="34" t="str">
        <f t="shared" si="123"/>
        <v/>
      </c>
      <c r="AD263" s="16" t="str">
        <f t="shared" si="124"/>
        <v/>
      </c>
      <c r="AE263" s="16" t="str">
        <f t="shared" si="125"/>
        <v/>
      </c>
      <c r="AF263" s="16" t="str">
        <f t="shared" si="126"/>
        <v/>
      </c>
      <c r="AG263" s="34" t="str">
        <f t="shared" si="127"/>
        <v/>
      </c>
      <c r="AH263" s="16" t="str">
        <f t="shared" si="128"/>
        <v/>
      </c>
      <c r="AI263" s="16" t="str">
        <f t="shared" si="129"/>
        <v/>
      </c>
      <c r="AJ263" s="16" t="str">
        <f t="shared" si="130"/>
        <v/>
      </c>
      <c r="AK263" s="34" t="str">
        <f t="shared" si="131"/>
        <v/>
      </c>
      <c r="AL263" s="34"/>
      <c r="AM263" s="34"/>
      <c r="AN263" s="34"/>
      <c r="AO263" s="34"/>
      <c r="AP263" s="34"/>
      <c r="AQ263" s="34"/>
      <c r="AR263" s="61"/>
      <c r="AS263" s="61"/>
      <c r="AT263" s="61"/>
      <c r="AU263" s="61"/>
      <c r="AV263" s="61"/>
      <c r="AW263" s="61"/>
      <c r="AX263" s="61"/>
      <c r="AY263" s="61"/>
      <c r="AZ263" s="61"/>
      <c r="BA263" s="61"/>
      <c r="BB263" s="61"/>
      <c r="BC263" s="61"/>
      <c r="BD263" s="61"/>
    </row>
    <row r="264" spans="1:56" x14ac:dyDescent="0.2">
      <c r="A264" s="3">
        <v>256</v>
      </c>
      <c r="B264" s="4"/>
      <c r="C264" s="16" t="str">
        <f t="shared" si="132"/>
        <v/>
      </c>
      <c r="D264" s="16" t="str">
        <f t="shared" si="133"/>
        <v/>
      </c>
      <c r="E264" s="20" t="str">
        <f t="shared" si="134"/>
        <v/>
      </c>
      <c r="F264" s="20" t="str">
        <f t="shared" si="135"/>
        <v/>
      </c>
      <c r="G264" s="16" t="str">
        <f t="shared" si="107"/>
        <v/>
      </c>
      <c r="H264" s="17"/>
      <c r="I264" s="17"/>
      <c r="J264" s="36" t="str">
        <f t="shared" si="106"/>
        <v/>
      </c>
      <c r="K264" s="21">
        <f>COUNTIF(D$9:D264,D264)</f>
        <v>181</v>
      </c>
      <c r="L264" s="21">
        <f>COUNTIF(G$9:G264,G264)</f>
        <v>181</v>
      </c>
      <c r="M264" s="16">
        <f>SUMIF(G$9:G264,G264,A$9:A264)</f>
        <v>30046</v>
      </c>
      <c r="N264" s="16" t="str">
        <f t="shared" si="108"/>
        <v/>
      </c>
      <c r="O264" s="16" t="str">
        <f t="shared" si="109"/>
        <v/>
      </c>
      <c r="P264" s="16" t="str">
        <f t="shared" si="110"/>
        <v/>
      </c>
      <c r="Q264" s="34" t="str">
        <f t="shared" si="111"/>
        <v/>
      </c>
      <c r="R264" s="16" t="str">
        <f t="shared" si="112"/>
        <v/>
      </c>
      <c r="S264" s="16" t="str">
        <f t="shared" si="113"/>
        <v/>
      </c>
      <c r="T264" s="16" t="str">
        <f t="shared" si="114"/>
        <v/>
      </c>
      <c r="U264" s="34" t="str">
        <f t="shared" si="115"/>
        <v/>
      </c>
      <c r="V264" s="16" t="str">
        <f t="shared" si="116"/>
        <v/>
      </c>
      <c r="W264" s="16" t="str">
        <f t="shared" si="117"/>
        <v/>
      </c>
      <c r="X264" s="16" t="str">
        <f t="shared" si="118"/>
        <v/>
      </c>
      <c r="Y264" s="34" t="str">
        <f t="shared" si="119"/>
        <v/>
      </c>
      <c r="Z264" s="16" t="str">
        <f t="shared" si="120"/>
        <v/>
      </c>
      <c r="AA264" s="16" t="str">
        <f t="shared" si="121"/>
        <v/>
      </c>
      <c r="AB264" s="16" t="str">
        <f t="shared" si="122"/>
        <v/>
      </c>
      <c r="AC264" s="34" t="str">
        <f t="shared" si="123"/>
        <v/>
      </c>
      <c r="AD264" s="16" t="str">
        <f t="shared" si="124"/>
        <v/>
      </c>
      <c r="AE264" s="16" t="str">
        <f t="shared" si="125"/>
        <v/>
      </c>
      <c r="AF264" s="16" t="str">
        <f t="shared" si="126"/>
        <v/>
      </c>
      <c r="AG264" s="34" t="str">
        <f t="shared" si="127"/>
        <v/>
      </c>
      <c r="AH264" s="16" t="str">
        <f t="shared" si="128"/>
        <v/>
      </c>
      <c r="AI264" s="16" t="str">
        <f t="shared" si="129"/>
        <v/>
      </c>
      <c r="AJ264" s="16" t="str">
        <f t="shared" si="130"/>
        <v/>
      </c>
      <c r="AK264" s="34" t="str">
        <f t="shared" si="131"/>
        <v/>
      </c>
      <c r="AL264" s="34"/>
      <c r="AM264" s="34"/>
      <c r="AN264" s="34"/>
      <c r="AO264" s="34"/>
      <c r="AP264" s="34"/>
      <c r="AQ264" s="34"/>
      <c r="AR264" s="61"/>
      <c r="AS264" s="61"/>
      <c r="AT264" s="61"/>
      <c r="AU264" s="61"/>
      <c r="AV264" s="61"/>
      <c r="AW264" s="61"/>
      <c r="AX264" s="61"/>
      <c r="AY264" s="61"/>
      <c r="AZ264" s="61"/>
      <c r="BA264" s="61"/>
      <c r="BB264" s="61"/>
      <c r="BC264" s="61"/>
      <c r="BD264" s="61"/>
    </row>
    <row r="265" spans="1:56" x14ac:dyDescent="0.2">
      <c r="A265" s="3">
        <v>257</v>
      </c>
      <c r="B265" s="4"/>
      <c r="C265" s="16" t="str">
        <f t="shared" si="132"/>
        <v/>
      </c>
      <c r="D265" s="16" t="str">
        <f t="shared" si="133"/>
        <v/>
      </c>
      <c r="E265" s="20" t="str">
        <f t="shared" si="134"/>
        <v/>
      </c>
      <c r="F265" s="20" t="str">
        <f t="shared" si="135"/>
        <v/>
      </c>
      <c r="G265" s="16" t="str">
        <f t="shared" si="107"/>
        <v/>
      </c>
      <c r="H265" s="17"/>
      <c r="I265" s="17"/>
      <c r="J265" s="36" t="str">
        <f t="shared" ref="J265:J308" si="136">IF(B265&gt;0,IF(COUNTIF(NOS,B265)=1,"","Duplicate entry"),"")</f>
        <v/>
      </c>
      <c r="K265" s="21">
        <f>COUNTIF(D$9:D265,D265)</f>
        <v>182</v>
      </c>
      <c r="L265" s="21">
        <f>COUNTIF(G$9:G265,G265)</f>
        <v>182</v>
      </c>
      <c r="M265" s="16">
        <f>SUMIF(G$9:G265,G265,A$9:A265)</f>
        <v>30303</v>
      </c>
      <c r="N265" s="16" t="str">
        <f t="shared" si="108"/>
        <v/>
      </c>
      <c r="O265" s="16" t="str">
        <f t="shared" si="109"/>
        <v/>
      </c>
      <c r="P265" s="16" t="str">
        <f t="shared" si="110"/>
        <v/>
      </c>
      <c r="Q265" s="34" t="str">
        <f t="shared" si="111"/>
        <v/>
      </c>
      <c r="R265" s="16" t="str">
        <f t="shared" si="112"/>
        <v/>
      </c>
      <c r="S265" s="16" t="str">
        <f t="shared" si="113"/>
        <v/>
      </c>
      <c r="T265" s="16" t="str">
        <f t="shared" si="114"/>
        <v/>
      </c>
      <c r="U265" s="34" t="str">
        <f t="shared" si="115"/>
        <v/>
      </c>
      <c r="V265" s="16" t="str">
        <f t="shared" si="116"/>
        <v/>
      </c>
      <c r="W265" s="16" t="str">
        <f t="shared" si="117"/>
        <v/>
      </c>
      <c r="X265" s="16" t="str">
        <f t="shared" si="118"/>
        <v/>
      </c>
      <c r="Y265" s="34" t="str">
        <f t="shared" si="119"/>
        <v/>
      </c>
      <c r="Z265" s="16" t="str">
        <f t="shared" si="120"/>
        <v/>
      </c>
      <c r="AA265" s="16" t="str">
        <f t="shared" si="121"/>
        <v/>
      </c>
      <c r="AB265" s="16" t="str">
        <f t="shared" si="122"/>
        <v/>
      </c>
      <c r="AC265" s="34" t="str">
        <f t="shared" si="123"/>
        <v/>
      </c>
      <c r="AD265" s="16" t="str">
        <f t="shared" si="124"/>
        <v/>
      </c>
      <c r="AE265" s="16" t="str">
        <f t="shared" si="125"/>
        <v/>
      </c>
      <c r="AF265" s="16" t="str">
        <f t="shared" si="126"/>
        <v/>
      </c>
      <c r="AG265" s="34" t="str">
        <f t="shared" si="127"/>
        <v/>
      </c>
      <c r="AH265" s="16" t="str">
        <f t="shared" si="128"/>
        <v/>
      </c>
      <c r="AI265" s="16" t="str">
        <f t="shared" si="129"/>
        <v/>
      </c>
      <c r="AJ265" s="16" t="str">
        <f t="shared" si="130"/>
        <v/>
      </c>
      <c r="AK265" s="34" t="str">
        <f t="shared" si="131"/>
        <v/>
      </c>
      <c r="AL265" s="34"/>
      <c r="AM265" s="34"/>
      <c r="AN265" s="34"/>
      <c r="AO265" s="34"/>
      <c r="AP265" s="34"/>
      <c r="AQ265" s="34"/>
      <c r="AR265" s="61"/>
      <c r="AS265" s="61"/>
      <c r="AT265" s="61"/>
      <c r="AU265" s="61"/>
      <c r="AV265" s="61"/>
      <c r="AW265" s="61"/>
      <c r="AX265" s="61"/>
      <c r="AY265" s="61"/>
      <c r="AZ265" s="61"/>
      <c r="BA265" s="61"/>
      <c r="BB265" s="61"/>
      <c r="BC265" s="61"/>
      <c r="BD265" s="61"/>
    </row>
    <row r="266" spans="1:56" x14ac:dyDescent="0.2">
      <c r="A266" s="3">
        <v>258</v>
      </c>
      <c r="B266" s="4"/>
      <c r="C266" s="16" t="str">
        <f t="shared" si="132"/>
        <v/>
      </c>
      <c r="D266" s="16" t="str">
        <f t="shared" si="133"/>
        <v/>
      </c>
      <c r="E266" s="20" t="str">
        <f t="shared" si="134"/>
        <v/>
      </c>
      <c r="F266" s="20" t="str">
        <f t="shared" si="135"/>
        <v/>
      </c>
      <c r="G266" s="16" t="str">
        <f t="shared" ref="G266:G308" si="137">IF(ISNUMBER(B266)=TRUE,D266,"")</f>
        <v/>
      </c>
      <c r="H266" s="17"/>
      <c r="I266" s="17"/>
      <c r="J266" s="36" t="str">
        <f t="shared" si="136"/>
        <v/>
      </c>
      <c r="K266" s="21">
        <f>COUNTIF(D$9:D266,D266)</f>
        <v>183</v>
      </c>
      <c r="L266" s="21">
        <f>COUNTIF(G$9:G266,G266)</f>
        <v>183</v>
      </c>
      <c r="M266" s="16">
        <f>SUMIF(G$9:G266,G266,A$9:A266)</f>
        <v>30561</v>
      </c>
      <c r="N266" s="16" t="str">
        <f t="shared" ref="N266:N308" si="138">IF(L266=1,M266+B266*10^-6,"")</f>
        <v/>
      </c>
      <c r="O266" s="16" t="str">
        <f t="shared" ref="O266:O308" si="139">IF(Q266="","",RANK(Q266,Q$9:Q$308,1))</f>
        <v/>
      </c>
      <c r="P266" s="16" t="str">
        <f t="shared" ref="P266:P308" si="140">IF(O266="","",G266)</f>
        <v/>
      </c>
      <c r="Q266" s="34" t="str">
        <f t="shared" ref="Q266:Q308" si="141">IF(ISNUMBER(B266)=TRUE,IF(SUM(N266:N266)&gt;0,SUM(N266:N266),""),"")</f>
        <v/>
      </c>
      <c r="R266" s="16" t="str">
        <f t="shared" ref="R266:R308" si="142">IF(L266=2,M266+B266*10^-6,"")</f>
        <v/>
      </c>
      <c r="S266" s="16" t="str">
        <f t="shared" ref="S266:S308" si="143">IF(U266="","",RANK(U266,U$9:U$308,1))</f>
        <v/>
      </c>
      <c r="T266" s="16" t="str">
        <f t="shared" ref="T266:T308" si="144">IF(S266="","",G266)</f>
        <v/>
      </c>
      <c r="U266" s="34" t="str">
        <f t="shared" ref="U266:U308" si="145">IF(ISNUMBER(B266)=TRUE,IF(SUM(R266:R266)&gt;0,SUM(R266:R266),""),"")</f>
        <v/>
      </c>
      <c r="V266" s="16" t="str">
        <f t="shared" ref="V266:V308" si="146">IF(L266=3,M266+B266*10^-6,"")</f>
        <v/>
      </c>
      <c r="W266" s="16" t="str">
        <f t="shared" ref="W266:W308" si="147">IF(Y266="","",RANK(Y266,Y$9:Y$308,1))</f>
        <v/>
      </c>
      <c r="X266" s="16" t="str">
        <f t="shared" ref="X266:X308" si="148">IF(W266="","",G266)</f>
        <v/>
      </c>
      <c r="Y266" s="34" t="str">
        <f t="shared" ref="Y266:Y308" si="149">IF(ISNUMBER(B266)=TRUE,IF(SUM(V266:V266)&gt;0,SUM(V266:V266),""),"")</f>
        <v/>
      </c>
      <c r="Z266" s="16" t="str">
        <f t="shared" ref="Z266:Z308" si="150">IF(L266=4,M266+B266*10^-6,"")</f>
        <v/>
      </c>
      <c r="AA266" s="16" t="str">
        <f t="shared" ref="AA266:AA308" si="151">IF(AC266="","",RANK(AC266,AC$9:AC$308,1))</f>
        <v/>
      </c>
      <c r="AB266" s="16" t="str">
        <f t="shared" ref="AB266:AB308" si="152">IF(AA266="","",G266)</f>
        <v/>
      </c>
      <c r="AC266" s="34" t="str">
        <f t="shared" ref="AC266:AC308" si="153">IF(ISNUMBER(B266)=TRUE,IF(SUM(Z266:Z266)&gt;0,SUM(Z266:Z266),""),"")</f>
        <v/>
      </c>
      <c r="AD266" s="16" t="str">
        <f t="shared" ref="AD266:AD308" si="154">IF(L266=5,M266+B266*10^-6,"")</f>
        <v/>
      </c>
      <c r="AE266" s="16" t="str">
        <f t="shared" ref="AE266:AE308" si="155">IF(AG266="","",RANK(AG266,AG$9:AG$308,1))</f>
        <v/>
      </c>
      <c r="AF266" s="16" t="str">
        <f t="shared" ref="AF266:AF308" si="156">IF(AE266="","",G266)</f>
        <v/>
      </c>
      <c r="AG266" s="34" t="str">
        <f t="shared" ref="AG266:AG308" si="157">IF(ISNUMBER(B266)=TRUE,IF(SUM(AD266:AD266)&gt;0,SUM(AD266:AD266),""),"")</f>
        <v/>
      </c>
      <c r="AH266" s="16" t="str">
        <f t="shared" ref="AH266:AH308" si="158">IF(L266=6,M266+B266*10^-6,"")</f>
        <v/>
      </c>
      <c r="AI266" s="16" t="str">
        <f t="shared" ref="AI266:AI308" si="159">IF(AK266="","",RANK(AK266,AK$9:AK$308,1))</f>
        <v/>
      </c>
      <c r="AJ266" s="16" t="str">
        <f t="shared" ref="AJ266:AJ308" si="160">IF(AI266="","",G266)</f>
        <v/>
      </c>
      <c r="AK266" s="34" t="str">
        <f t="shared" ref="AK266:AK308" si="161">IF(ISNUMBER(B266)=TRUE,IF(SUM(AH266:AH266)&gt;0,SUM(AH266:AH266),""),"")</f>
        <v/>
      </c>
      <c r="AL266" s="34"/>
      <c r="AM266" s="34"/>
      <c r="AN266" s="34"/>
      <c r="AO266" s="34"/>
      <c r="AP266" s="34"/>
      <c r="AQ266" s="34"/>
      <c r="AR266" s="61"/>
      <c r="AS266" s="61"/>
      <c r="AT266" s="61"/>
      <c r="AU266" s="61"/>
      <c r="AV266" s="61"/>
      <c r="AW266" s="61"/>
      <c r="AX266" s="61"/>
      <c r="AY266" s="61"/>
      <c r="AZ266" s="61"/>
      <c r="BA266" s="61"/>
      <c r="BB266" s="61"/>
      <c r="BC266" s="61"/>
      <c r="BD266" s="61"/>
    </row>
    <row r="267" spans="1:56" x14ac:dyDescent="0.2">
      <c r="A267" s="3">
        <v>259</v>
      </c>
      <c r="B267" s="4"/>
      <c r="C267" s="16" t="str">
        <f t="shared" si="132"/>
        <v/>
      </c>
      <c r="D267" s="16" t="str">
        <f t="shared" si="133"/>
        <v/>
      </c>
      <c r="E267" s="20" t="str">
        <f t="shared" si="134"/>
        <v/>
      </c>
      <c r="F267" s="20" t="str">
        <f t="shared" si="135"/>
        <v/>
      </c>
      <c r="G267" s="16" t="str">
        <f t="shared" si="137"/>
        <v/>
      </c>
      <c r="H267" s="17"/>
      <c r="I267" s="17"/>
      <c r="J267" s="36" t="str">
        <f t="shared" si="136"/>
        <v/>
      </c>
      <c r="K267" s="21">
        <f>COUNTIF(D$9:D267,D267)</f>
        <v>184</v>
      </c>
      <c r="L267" s="21">
        <f>COUNTIF(G$9:G267,G267)</f>
        <v>184</v>
      </c>
      <c r="M267" s="16">
        <f>SUMIF(G$9:G267,G267,A$9:A267)</f>
        <v>30820</v>
      </c>
      <c r="N267" s="16" t="str">
        <f t="shared" si="138"/>
        <v/>
      </c>
      <c r="O267" s="16" t="str">
        <f t="shared" si="139"/>
        <v/>
      </c>
      <c r="P267" s="16" t="str">
        <f t="shared" si="140"/>
        <v/>
      </c>
      <c r="Q267" s="34" t="str">
        <f t="shared" si="141"/>
        <v/>
      </c>
      <c r="R267" s="16" t="str">
        <f t="shared" si="142"/>
        <v/>
      </c>
      <c r="S267" s="16" t="str">
        <f t="shared" si="143"/>
        <v/>
      </c>
      <c r="T267" s="16" t="str">
        <f t="shared" si="144"/>
        <v/>
      </c>
      <c r="U267" s="34" t="str">
        <f t="shared" si="145"/>
        <v/>
      </c>
      <c r="V267" s="16" t="str">
        <f t="shared" si="146"/>
        <v/>
      </c>
      <c r="W267" s="16" t="str">
        <f t="shared" si="147"/>
        <v/>
      </c>
      <c r="X267" s="16" t="str">
        <f t="shared" si="148"/>
        <v/>
      </c>
      <c r="Y267" s="34" t="str">
        <f t="shared" si="149"/>
        <v/>
      </c>
      <c r="Z267" s="16" t="str">
        <f t="shared" si="150"/>
        <v/>
      </c>
      <c r="AA267" s="16" t="str">
        <f t="shared" si="151"/>
        <v/>
      </c>
      <c r="AB267" s="16" t="str">
        <f t="shared" si="152"/>
        <v/>
      </c>
      <c r="AC267" s="34" t="str">
        <f t="shared" si="153"/>
        <v/>
      </c>
      <c r="AD267" s="16" t="str">
        <f t="shared" si="154"/>
        <v/>
      </c>
      <c r="AE267" s="16" t="str">
        <f t="shared" si="155"/>
        <v/>
      </c>
      <c r="AF267" s="16" t="str">
        <f t="shared" si="156"/>
        <v/>
      </c>
      <c r="AG267" s="34" t="str">
        <f t="shared" si="157"/>
        <v/>
      </c>
      <c r="AH267" s="16" t="str">
        <f t="shared" si="158"/>
        <v/>
      </c>
      <c r="AI267" s="16" t="str">
        <f t="shared" si="159"/>
        <v/>
      </c>
      <c r="AJ267" s="16" t="str">
        <f t="shared" si="160"/>
        <v/>
      </c>
      <c r="AK267" s="34" t="str">
        <f t="shared" si="161"/>
        <v/>
      </c>
      <c r="AL267" s="34"/>
      <c r="AM267" s="34"/>
      <c r="AN267" s="34"/>
      <c r="AO267" s="34"/>
      <c r="AP267" s="34"/>
      <c r="AQ267" s="34"/>
      <c r="AR267" s="61"/>
      <c r="AS267" s="61"/>
      <c r="AT267" s="61"/>
      <c r="AU267" s="61"/>
      <c r="AV267" s="61"/>
      <c r="AW267" s="61"/>
      <c r="AX267" s="61"/>
      <c r="AY267" s="61"/>
      <c r="AZ267" s="61"/>
      <c r="BA267" s="61"/>
      <c r="BB267" s="61"/>
      <c r="BC267" s="61"/>
      <c r="BD267" s="61"/>
    </row>
    <row r="268" spans="1:56" x14ac:dyDescent="0.2">
      <c r="A268" s="3">
        <v>260</v>
      </c>
      <c r="B268" s="4"/>
      <c r="C268" s="16" t="str">
        <f t="shared" si="132"/>
        <v/>
      </c>
      <c r="D268" s="16" t="str">
        <f t="shared" si="133"/>
        <v/>
      </c>
      <c r="E268" s="20" t="str">
        <f t="shared" si="134"/>
        <v/>
      </c>
      <c r="F268" s="20" t="str">
        <f t="shared" si="135"/>
        <v/>
      </c>
      <c r="G268" s="16" t="str">
        <f t="shared" si="137"/>
        <v/>
      </c>
      <c r="H268" s="17"/>
      <c r="I268" s="17"/>
      <c r="J268" s="36" t="str">
        <f t="shared" si="136"/>
        <v/>
      </c>
      <c r="K268" s="21">
        <f>COUNTIF(D$9:D268,D268)</f>
        <v>185</v>
      </c>
      <c r="L268" s="21">
        <f>COUNTIF(G$9:G268,G268)</f>
        <v>185</v>
      </c>
      <c r="M268" s="16">
        <f>SUMIF(G$9:G268,G268,A$9:A268)</f>
        <v>31080</v>
      </c>
      <c r="N268" s="16" t="str">
        <f t="shared" si="138"/>
        <v/>
      </c>
      <c r="O268" s="16" t="str">
        <f t="shared" si="139"/>
        <v/>
      </c>
      <c r="P268" s="16" t="str">
        <f t="shared" si="140"/>
        <v/>
      </c>
      <c r="Q268" s="34" t="str">
        <f t="shared" si="141"/>
        <v/>
      </c>
      <c r="R268" s="16" t="str">
        <f t="shared" si="142"/>
        <v/>
      </c>
      <c r="S268" s="16" t="str">
        <f t="shared" si="143"/>
        <v/>
      </c>
      <c r="T268" s="16" t="str">
        <f t="shared" si="144"/>
        <v/>
      </c>
      <c r="U268" s="34" t="str">
        <f t="shared" si="145"/>
        <v/>
      </c>
      <c r="V268" s="16" t="str">
        <f t="shared" si="146"/>
        <v/>
      </c>
      <c r="W268" s="16" t="str">
        <f t="shared" si="147"/>
        <v/>
      </c>
      <c r="X268" s="16" t="str">
        <f t="shared" si="148"/>
        <v/>
      </c>
      <c r="Y268" s="34" t="str">
        <f t="shared" si="149"/>
        <v/>
      </c>
      <c r="Z268" s="16" t="str">
        <f t="shared" si="150"/>
        <v/>
      </c>
      <c r="AA268" s="16" t="str">
        <f t="shared" si="151"/>
        <v/>
      </c>
      <c r="AB268" s="16" t="str">
        <f t="shared" si="152"/>
        <v/>
      </c>
      <c r="AC268" s="34" t="str">
        <f t="shared" si="153"/>
        <v/>
      </c>
      <c r="AD268" s="16" t="str">
        <f t="shared" si="154"/>
        <v/>
      </c>
      <c r="AE268" s="16" t="str">
        <f t="shared" si="155"/>
        <v/>
      </c>
      <c r="AF268" s="16" t="str">
        <f t="shared" si="156"/>
        <v/>
      </c>
      <c r="AG268" s="34" t="str">
        <f t="shared" si="157"/>
        <v/>
      </c>
      <c r="AH268" s="16" t="str">
        <f t="shared" si="158"/>
        <v/>
      </c>
      <c r="AI268" s="16" t="str">
        <f t="shared" si="159"/>
        <v/>
      </c>
      <c r="AJ268" s="16" t="str">
        <f t="shared" si="160"/>
        <v/>
      </c>
      <c r="AK268" s="34" t="str">
        <f t="shared" si="161"/>
        <v/>
      </c>
      <c r="AL268" s="34"/>
      <c r="AM268" s="34"/>
      <c r="AN268" s="34"/>
      <c r="AO268" s="34"/>
      <c r="AP268" s="34"/>
      <c r="AQ268" s="34"/>
      <c r="AR268" s="61"/>
      <c r="AS268" s="61"/>
      <c r="AT268" s="61"/>
      <c r="AU268" s="61"/>
      <c r="AV268" s="61"/>
      <c r="AW268" s="61"/>
      <c r="AX268" s="61"/>
      <c r="AY268" s="61"/>
      <c r="AZ268" s="61"/>
      <c r="BA268" s="61"/>
      <c r="BB268" s="61"/>
      <c r="BC268" s="61"/>
      <c r="BD268" s="61"/>
    </row>
    <row r="269" spans="1:56" x14ac:dyDescent="0.2">
      <c r="A269" s="3">
        <v>261</v>
      </c>
      <c r="B269" s="4"/>
      <c r="C269" s="16" t="str">
        <f t="shared" si="132"/>
        <v/>
      </c>
      <c r="D269" s="16" t="str">
        <f t="shared" si="133"/>
        <v/>
      </c>
      <c r="E269" s="20" t="str">
        <f t="shared" si="134"/>
        <v/>
      </c>
      <c r="F269" s="20" t="str">
        <f t="shared" si="135"/>
        <v/>
      </c>
      <c r="G269" s="16" t="str">
        <f t="shared" si="137"/>
        <v/>
      </c>
      <c r="H269" s="17"/>
      <c r="I269" s="17"/>
      <c r="J269" s="36" t="str">
        <f t="shared" si="136"/>
        <v/>
      </c>
      <c r="K269" s="21">
        <f>COUNTIF(D$9:D269,D269)</f>
        <v>186</v>
      </c>
      <c r="L269" s="21">
        <f>COUNTIF(G$9:G269,G269)</f>
        <v>186</v>
      </c>
      <c r="M269" s="16">
        <f>SUMIF(G$9:G269,G269,A$9:A269)</f>
        <v>31341</v>
      </c>
      <c r="N269" s="16" t="str">
        <f t="shared" si="138"/>
        <v/>
      </c>
      <c r="O269" s="16" t="str">
        <f t="shared" si="139"/>
        <v/>
      </c>
      <c r="P269" s="16" t="str">
        <f t="shared" si="140"/>
        <v/>
      </c>
      <c r="Q269" s="34" t="str">
        <f t="shared" si="141"/>
        <v/>
      </c>
      <c r="R269" s="16" t="str">
        <f t="shared" si="142"/>
        <v/>
      </c>
      <c r="S269" s="16" t="str">
        <f t="shared" si="143"/>
        <v/>
      </c>
      <c r="T269" s="16" t="str">
        <f t="shared" si="144"/>
        <v/>
      </c>
      <c r="U269" s="34" t="str">
        <f t="shared" si="145"/>
        <v/>
      </c>
      <c r="V269" s="16" t="str">
        <f t="shared" si="146"/>
        <v/>
      </c>
      <c r="W269" s="16" t="str">
        <f t="shared" si="147"/>
        <v/>
      </c>
      <c r="X269" s="16" t="str">
        <f t="shared" si="148"/>
        <v/>
      </c>
      <c r="Y269" s="34" t="str">
        <f t="shared" si="149"/>
        <v/>
      </c>
      <c r="Z269" s="16" t="str">
        <f t="shared" si="150"/>
        <v/>
      </c>
      <c r="AA269" s="16" t="str">
        <f t="shared" si="151"/>
        <v/>
      </c>
      <c r="AB269" s="16" t="str">
        <f t="shared" si="152"/>
        <v/>
      </c>
      <c r="AC269" s="34" t="str">
        <f t="shared" si="153"/>
        <v/>
      </c>
      <c r="AD269" s="16" t="str">
        <f t="shared" si="154"/>
        <v/>
      </c>
      <c r="AE269" s="16" t="str">
        <f t="shared" si="155"/>
        <v/>
      </c>
      <c r="AF269" s="16" t="str">
        <f t="shared" si="156"/>
        <v/>
      </c>
      <c r="AG269" s="34" t="str">
        <f t="shared" si="157"/>
        <v/>
      </c>
      <c r="AH269" s="16" t="str">
        <f t="shared" si="158"/>
        <v/>
      </c>
      <c r="AI269" s="16" t="str">
        <f t="shared" si="159"/>
        <v/>
      </c>
      <c r="AJ269" s="16" t="str">
        <f t="shared" si="160"/>
        <v/>
      </c>
      <c r="AK269" s="34" t="str">
        <f t="shared" si="161"/>
        <v/>
      </c>
      <c r="AL269" s="34"/>
      <c r="AM269" s="34"/>
      <c r="AN269" s="34"/>
      <c r="AO269" s="34"/>
      <c r="AP269" s="34"/>
      <c r="AQ269" s="34"/>
      <c r="AR269" s="61"/>
      <c r="AS269" s="61"/>
      <c r="AT269" s="61"/>
      <c r="AU269" s="61"/>
      <c r="AV269" s="61"/>
      <c r="AW269" s="61"/>
      <c r="AX269" s="61"/>
      <c r="AY269" s="61"/>
      <c r="AZ269" s="61"/>
      <c r="BA269" s="61"/>
      <c r="BB269" s="61"/>
      <c r="BC269" s="61"/>
      <c r="BD269" s="61"/>
    </row>
    <row r="270" spans="1:56" x14ac:dyDescent="0.2">
      <c r="A270" s="3">
        <v>262</v>
      </c>
      <c r="B270" s="4"/>
      <c r="C270" s="16" t="str">
        <f t="shared" si="132"/>
        <v/>
      </c>
      <c r="D270" s="16" t="str">
        <f t="shared" si="133"/>
        <v/>
      </c>
      <c r="E270" s="20" t="str">
        <f t="shared" si="134"/>
        <v/>
      </c>
      <c r="F270" s="20" t="str">
        <f t="shared" si="135"/>
        <v/>
      </c>
      <c r="G270" s="16" t="str">
        <f t="shared" si="137"/>
        <v/>
      </c>
      <c r="H270" s="17"/>
      <c r="I270" s="17"/>
      <c r="J270" s="36" t="str">
        <f t="shared" si="136"/>
        <v/>
      </c>
      <c r="K270" s="21">
        <f>COUNTIF(D$9:D270,D270)</f>
        <v>187</v>
      </c>
      <c r="L270" s="21">
        <f>COUNTIF(G$9:G270,G270)</f>
        <v>187</v>
      </c>
      <c r="M270" s="16">
        <f>SUMIF(G$9:G270,G270,A$9:A270)</f>
        <v>31603</v>
      </c>
      <c r="N270" s="16" t="str">
        <f t="shared" si="138"/>
        <v/>
      </c>
      <c r="O270" s="16" t="str">
        <f t="shared" si="139"/>
        <v/>
      </c>
      <c r="P270" s="16" t="str">
        <f t="shared" si="140"/>
        <v/>
      </c>
      <c r="Q270" s="34" t="str">
        <f t="shared" si="141"/>
        <v/>
      </c>
      <c r="R270" s="16" t="str">
        <f t="shared" si="142"/>
        <v/>
      </c>
      <c r="S270" s="16" t="str">
        <f t="shared" si="143"/>
        <v/>
      </c>
      <c r="T270" s="16" t="str">
        <f t="shared" si="144"/>
        <v/>
      </c>
      <c r="U270" s="34" t="str">
        <f t="shared" si="145"/>
        <v/>
      </c>
      <c r="V270" s="16" t="str">
        <f t="shared" si="146"/>
        <v/>
      </c>
      <c r="W270" s="16" t="str">
        <f t="shared" si="147"/>
        <v/>
      </c>
      <c r="X270" s="16" t="str">
        <f t="shared" si="148"/>
        <v/>
      </c>
      <c r="Y270" s="34" t="str">
        <f t="shared" si="149"/>
        <v/>
      </c>
      <c r="Z270" s="16" t="str">
        <f t="shared" si="150"/>
        <v/>
      </c>
      <c r="AA270" s="16" t="str">
        <f t="shared" si="151"/>
        <v/>
      </c>
      <c r="AB270" s="16" t="str">
        <f t="shared" si="152"/>
        <v/>
      </c>
      <c r="AC270" s="34" t="str">
        <f t="shared" si="153"/>
        <v/>
      </c>
      <c r="AD270" s="16" t="str">
        <f t="shared" si="154"/>
        <v/>
      </c>
      <c r="AE270" s="16" t="str">
        <f t="shared" si="155"/>
        <v/>
      </c>
      <c r="AF270" s="16" t="str">
        <f t="shared" si="156"/>
        <v/>
      </c>
      <c r="AG270" s="34" t="str">
        <f t="shared" si="157"/>
        <v/>
      </c>
      <c r="AH270" s="16" t="str">
        <f t="shared" si="158"/>
        <v/>
      </c>
      <c r="AI270" s="16" t="str">
        <f t="shared" si="159"/>
        <v/>
      </c>
      <c r="AJ270" s="16" t="str">
        <f t="shared" si="160"/>
        <v/>
      </c>
      <c r="AK270" s="34" t="str">
        <f t="shared" si="161"/>
        <v/>
      </c>
      <c r="AL270" s="34"/>
      <c r="AM270" s="34"/>
      <c r="AN270" s="34"/>
      <c r="AO270" s="34"/>
      <c r="AP270" s="34"/>
      <c r="AQ270" s="34"/>
      <c r="AR270" s="61"/>
      <c r="AS270" s="61"/>
      <c r="AT270" s="61"/>
      <c r="AU270" s="61"/>
      <c r="AV270" s="61"/>
      <c r="AW270" s="61"/>
      <c r="AX270" s="61"/>
      <c r="AY270" s="61"/>
      <c r="AZ270" s="61"/>
      <c r="BA270" s="61"/>
      <c r="BB270" s="61"/>
      <c r="BC270" s="61"/>
      <c r="BD270" s="61"/>
    </row>
    <row r="271" spans="1:56" x14ac:dyDescent="0.2">
      <c r="A271" s="3">
        <v>263</v>
      </c>
      <c r="B271" s="4"/>
      <c r="C271" s="16" t="str">
        <f t="shared" si="132"/>
        <v/>
      </c>
      <c r="D271" s="16" t="str">
        <f t="shared" si="133"/>
        <v/>
      </c>
      <c r="E271" s="20" t="str">
        <f t="shared" si="134"/>
        <v/>
      </c>
      <c r="F271" s="20" t="str">
        <f t="shared" si="135"/>
        <v/>
      </c>
      <c r="G271" s="16" t="str">
        <f t="shared" si="137"/>
        <v/>
      </c>
      <c r="H271" s="17"/>
      <c r="I271" s="17"/>
      <c r="J271" s="36" t="str">
        <f t="shared" si="136"/>
        <v/>
      </c>
      <c r="K271" s="21">
        <f>COUNTIF(D$9:D271,D271)</f>
        <v>188</v>
      </c>
      <c r="L271" s="21">
        <f>COUNTIF(G$9:G271,G271)</f>
        <v>188</v>
      </c>
      <c r="M271" s="16">
        <f>SUMIF(G$9:G271,G271,A$9:A271)</f>
        <v>31866</v>
      </c>
      <c r="N271" s="16" t="str">
        <f t="shared" si="138"/>
        <v/>
      </c>
      <c r="O271" s="16" t="str">
        <f t="shared" si="139"/>
        <v/>
      </c>
      <c r="P271" s="16" t="str">
        <f t="shared" si="140"/>
        <v/>
      </c>
      <c r="Q271" s="34" t="str">
        <f t="shared" si="141"/>
        <v/>
      </c>
      <c r="R271" s="16" t="str">
        <f t="shared" si="142"/>
        <v/>
      </c>
      <c r="S271" s="16" t="str">
        <f t="shared" si="143"/>
        <v/>
      </c>
      <c r="T271" s="16" t="str">
        <f t="shared" si="144"/>
        <v/>
      </c>
      <c r="U271" s="34" t="str">
        <f t="shared" si="145"/>
        <v/>
      </c>
      <c r="V271" s="16" t="str">
        <f t="shared" si="146"/>
        <v/>
      </c>
      <c r="W271" s="16" t="str">
        <f t="shared" si="147"/>
        <v/>
      </c>
      <c r="X271" s="16" t="str">
        <f t="shared" si="148"/>
        <v/>
      </c>
      <c r="Y271" s="34" t="str">
        <f t="shared" si="149"/>
        <v/>
      </c>
      <c r="Z271" s="16" t="str">
        <f t="shared" si="150"/>
        <v/>
      </c>
      <c r="AA271" s="16" t="str">
        <f t="shared" si="151"/>
        <v/>
      </c>
      <c r="AB271" s="16" t="str">
        <f t="shared" si="152"/>
        <v/>
      </c>
      <c r="AC271" s="34" t="str">
        <f t="shared" si="153"/>
        <v/>
      </c>
      <c r="AD271" s="16" t="str">
        <f t="shared" si="154"/>
        <v/>
      </c>
      <c r="AE271" s="16" t="str">
        <f t="shared" si="155"/>
        <v/>
      </c>
      <c r="AF271" s="16" t="str">
        <f t="shared" si="156"/>
        <v/>
      </c>
      <c r="AG271" s="34" t="str">
        <f t="shared" si="157"/>
        <v/>
      </c>
      <c r="AH271" s="16" t="str">
        <f t="shared" si="158"/>
        <v/>
      </c>
      <c r="AI271" s="16" t="str">
        <f t="shared" si="159"/>
        <v/>
      </c>
      <c r="AJ271" s="16" t="str">
        <f t="shared" si="160"/>
        <v/>
      </c>
      <c r="AK271" s="34" t="str">
        <f t="shared" si="161"/>
        <v/>
      </c>
      <c r="AL271" s="34"/>
      <c r="AM271" s="34"/>
      <c r="AN271" s="34"/>
      <c r="AO271" s="34"/>
      <c r="AP271" s="34"/>
      <c r="AQ271" s="34"/>
      <c r="AR271" s="61"/>
      <c r="AS271" s="61"/>
      <c r="AT271" s="61"/>
      <c r="AU271" s="61"/>
      <c r="AV271" s="61"/>
      <c r="AW271" s="61"/>
      <c r="AX271" s="61"/>
      <c r="AY271" s="61"/>
      <c r="AZ271" s="61"/>
      <c r="BA271" s="61"/>
      <c r="BB271" s="61"/>
      <c r="BC271" s="61"/>
      <c r="BD271" s="61"/>
    </row>
    <row r="272" spans="1:56" x14ac:dyDescent="0.2">
      <c r="A272" s="3">
        <v>264</v>
      </c>
      <c r="B272" s="4"/>
      <c r="C272" s="16" t="str">
        <f t="shared" si="132"/>
        <v/>
      </c>
      <c r="D272" s="16" t="str">
        <f t="shared" si="133"/>
        <v/>
      </c>
      <c r="E272" s="20" t="str">
        <f t="shared" si="134"/>
        <v/>
      </c>
      <c r="F272" s="20" t="str">
        <f t="shared" si="135"/>
        <v/>
      </c>
      <c r="G272" s="16" t="str">
        <f t="shared" si="137"/>
        <v/>
      </c>
      <c r="H272" s="17"/>
      <c r="I272" s="17"/>
      <c r="J272" s="36" t="str">
        <f t="shared" si="136"/>
        <v/>
      </c>
      <c r="K272" s="21">
        <f>COUNTIF(D$9:D272,D272)</f>
        <v>189</v>
      </c>
      <c r="L272" s="21">
        <f>COUNTIF(G$9:G272,G272)</f>
        <v>189</v>
      </c>
      <c r="M272" s="16">
        <f>SUMIF(G$9:G272,G272,A$9:A272)</f>
        <v>32130</v>
      </c>
      <c r="N272" s="16" t="str">
        <f t="shared" si="138"/>
        <v/>
      </c>
      <c r="O272" s="16" t="str">
        <f t="shared" si="139"/>
        <v/>
      </c>
      <c r="P272" s="16" t="str">
        <f t="shared" si="140"/>
        <v/>
      </c>
      <c r="Q272" s="34" t="str">
        <f t="shared" si="141"/>
        <v/>
      </c>
      <c r="R272" s="16" t="str">
        <f t="shared" si="142"/>
        <v/>
      </c>
      <c r="S272" s="16" t="str">
        <f t="shared" si="143"/>
        <v/>
      </c>
      <c r="T272" s="16" t="str">
        <f t="shared" si="144"/>
        <v/>
      </c>
      <c r="U272" s="34" t="str">
        <f t="shared" si="145"/>
        <v/>
      </c>
      <c r="V272" s="16" t="str">
        <f t="shared" si="146"/>
        <v/>
      </c>
      <c r="W272" s="16" t="str">
        <f t="shared" si="147"/>
        <v/>
      </c>
      <c r="X272" s="16" t="str">
        <f t="shared" si="148"/>
        <v/>
      </c>
      <c r="Y272" s="34" t="str">
        <f t="shared" si="149"/>
        <v/>
      </c>
      <c r="Z272" s="16" t="str">
        <f t="shared" si="150"/>
        <v/>
      </c>
      <c r="AA272" s="16" t="str">
        <f t="shared" si="151"/>
        <v/>
      </c>
      <c r="AB272" s="16" t="str">
        <f t="shared" si="152"/>
        <v/>
      </c>
      <c r="AC272" s="34" t="str">
        <f t="shared" si="153"/>
        <v/>
      </c>
      <c r="AD272" s="16" t="str">
        <f t="shared" si="154"/>
        <v/>
      </c>
      <c r="AE272" s="16" t="str">
        <f t="shared" si="155"/>
        <v/>
      </c>
      <c r="AF272" s="16" t="str">
        <f t="shared" si="156"/>
        <v/>
      </c>
      <c r="AG272" s="34" t="str">
        <f t="shared" si="157"/>
        <v/>
      </c>
      <c r="AH272" s="16" t="str">
        <f t="shared" si="158"/>
        <v/>
      </c>
      <c r="AI272" s="16" t="str">
        <f t="shared" si="159"/>
        <v/>
      </c>
      <c r="AJ272" s="16" t="str">
        <f t="shared" si="160"/>
        <v/>
      </c>
      <c r="AK272" s="34" t="str">
        <f t="shared" si="161"/>
        <v/>
      </c>
      <c r="AL272" s="34"/>
      <c r="AM272" s="34"/>
      <c r="AN272" s="34"/>
      <c r="AO272" s="34"/>
      <c r="AP272" s="34"/>
      <c r="AQ272" s="34"/>
      <c r="AR272" s="61"/>
      <c r="AS272" s="61"/>
      <c r="AT272" s="61"/>
      <c r="AU272" s="61"/>
      <c r="AV272" s="61"/>
      <c r="AW272" s="61"/>
      <c r="AX272" s="61"/>
      <c r="AY272" s="61"/>
      <c r="AZ272" s="61"/>
      <c r="BA272" s="61"/>
      <c r="BB272" s="61"/>
      <c r="BC272" s="61"/>
      <c r="BD272" s="61"/>
    </row>
    <row r="273" spans="1:56" x14ac:dyDescent="0.2">
      <c r="A273" s="3">
        <v>265</v>
      </c>
      <c r="B273" s="4"/>
      <c r="C273" s="16" t="str">
        <f t="shared" si="132"/>
        <v/>
      </c>
      <c r="D273" s="16" t="str">
        <f t="shared" si="133"/>
        <v/>
      </c>
      <c r="E273" s="20" t="str">
        <f t="shared" si="134"/>
        <v/>
      </c>
      <c r="F273" s="20" t="str">
        <f t="shared" si="135"/>
        <v/>
      </c>
      <c r="G273" s="16" t="str">
        <f t="shared" si="137"/>
        <v/>
      </c>
      <c r="H273" s="17"/>
      <c r="I273" s="17"/>
      <c r="J273" s="36" t="str">
        <f t="shared" si="136"/>
        <v/>
      </c>
      <c r="K273" s="21">
        <f>COUNTIF(D$9:D273,D273)</f>
        <v>190</v>
      </c>
      <c r="L273" s="21">
        <f>COUNTIF(G$9:G273,G273)</f>
        <v>190</v>
      </c>
      <c r="M273" s="16">
        <f>SUMIF(G$9:G273,G273,A$9:A273)</f>
        <v>32395</v>
      </c>
      <c r="N273" s="16" t="str">
        <f t="shared" si="138"/>
        <v/>
      </c>
      <c r="O273" s="16" t="str">
        <f t="shared" si="139"/>
        <v/>
      </c>
      <c r="P273" s="16" t="str">
        <f t="shared" si="140"/>
        <v/>
      </c>
      <c r="Q273" s="34" t="str">
        <f t="shared" si="141"/>
        <v/>
      </c>
      <c r="R273" s="16" t="str">
        <f t="shared" si="142"/>
        <v/>
      </c>
      <c r="S273" s="16" t="str">
        <f t="shared" si="143"/>
        <v/>
      </c>
      <c r="T273" s="16" t="str">
        <f t="shared" si="144"/>
        <v/>
      </c>
      <c r="U273" s="34" t="str">
        <f t="shared" si="145"/>
        <v/>
      </c>
      <c r="V273" s="16" t="str">
        <f t="shared" si="146"/>
        <v/>
      </c>
      <c r="W273" s="16" t="str">
        <f t="shared" si="147"/>
        <v/>
      </c>
      <c r="X273" s="16" t="str">
        <f t="shared" si="148"/>
        <v/>
      </c>
      <c r="Y273" s="34" t="str">
        <f t="shared" si="149"/>
        <v/>
      </c>
      <c r="Z273" s="16" t="str">
        <f t="shared" si="150"/>
        <v/>
      </c>
      <c r="AA273" s="16" t="str">
        <f t="shared" si="151"/>
        <v/>
      </c>
      <c r="AB273" s="16" t="str">
        <f t="shared" si="152"/>
        <v/>
      </c>
      <c r="AC273" s="34" t="str">
        <f t="shared" si="153"/>
        <v/>
      </c>
      <c r="AD273" s="16" t="str">
        <f t="shared" si="154"/>
        <v/>
      </c>
      <c r="AE273" s="16" t="str">
        <f t="shared" si="155"/>
        <v/>
      </c>
      <c r="AF273" s="16" t="str">
        <f t="shared" si="156"/>
        <v/>
      </c>
      <c r="AG273" s="34" t="str">
        <f t="shared" si="157"/>
        <v/>
      </c>
      <c r="AH273" s="16" t="str">
        <f t="shared" si="158"/>
        <v/>
      </c>
      <c r="AI273" s="16" t="str">
        <f t="shared" si="159"/>
        <v/>
      </c>
      <c r="AJ273" s="16" t="str">
        <f t="shared" si="160"/>
        <v/>
      </c>
      <c r="AK273" s="34" t="str">
        <f t="shared" si="161"/>
        <v/>
      </c>
      <c r="AL273" s="34"/>
      <c r="AM273" s="34"/>
      <c r="AN273" s="34"/>
      <c r="AO273" s="34"/>
      <c r="AP273" s="34"/>
      <c r="AQ273" s="34"/>
      <c r="AR273" s="61"/>
      <c r="AS273" s="61"/>
      <c r="AT273" s="61"/>
      <c r="AU273" s="61"/>
      <c r="AV273" s="61"/>
      <c r="AW273" s="61"/>
      <c r="AX273" s="61"/>
      <c r="AY273" s="61"/>
      <c r="AZ273" s="61"/>
      <c r="BA273" s="61"/>
      <c r="BB273" s="61"/>
      <c r="BC273" s="61"/>
      <c r="BD273" s="61"/>
    </row>
    <row r="274" spans="1:56" x14ac:dyDescent="0.2">
      <c r="A274" s="3">
        <v>266</v>
      </c>
      <c r="B274" s="4"/>
      <c r="C274" s="16" t="str">
        <f t="shared" si="132"/>
        <v/>
      </c>
      <c r="D274" s="16" t="str">
        <f t="shared" si="133"/>
        <v/>
      </c>
      <c r="E274" s="20" t="str">
        <f t="shared" si="134"/>
        <v/>
      </c>
      <c r="F274" s="20" t="str">
        <f t="shared" si="135"/>
        <v/>
      </c>
      <c r="G274" s="16" t="str">
        <f t="shared" si="137"/>
        <v/>
      </c>
      <c r="H274" s="17"/>
      <c r="I274" s="17"/>
      <c r="J274" s="36" t="str">
        <f t="shared" si="136"/>
        <v/>
      </c>
      <c r="K274" s="21">
        <f>COUNTIF(D$9:D274,D274)</f>
        <v>191</v>
      </c>
      <c r="L274" s="21">
        <f>COUNTIF(G$9:G274,G274)</f>
        <v>191</v>
      </c>
      <c r="M274" s="16">
        <f>SUMIF(G$9:G274,G274,A$9:A274)</f>
        <v>32661</v>
      </c>
      <c r="N274" s="16" t="str">
        <f t="shared" si="138"/>
        <v/>
      </c>
      <c r="O274" s="16" t="str">
        <f t="shared" si="139"/>
        <v/>
      </c>
      <c r="P274" s="16" t="str">
        <f t="shared" si="140"/>
        <v/>
      </c>
      <c r="Q274" s="34" t="str">
        <f t="shared" si="141"/>
        <v/>
      </c>
      <c r="R274" s="16" t="str">
        <f t="shared" si="142"/>
        <v/>
      </c>
      <c r="S274" s="16" t="str">
        <f t="shared" si="143"/>
        <v/>
      </c>
      <c r="T274" s="16" t="str">
        <f t="shared" si="144"/>
        <v/>
      </c>
      <c r="U274" s="34" t="str">
        <f t="shared" si="145"/>
        <v/>
      </c>
      <c r="V274" s="16" t="str">
        <f t="shared" si="146"/>
        <v/>
      </c>
      <c r="W274" s="16" t="str">
        <f t="shared" si="147"/>
        <v/>
      </c>
      <c r="X274" s="16" t="str">
        <f t="shared" si="148"/>
        <v/>
      </c>
      <c r="Y274" s="34" t="str">
        <f t="shared" si="149"/>
        <v/>
      </c>
      <c r="Z274" s="16" t="str">
        <f t="shared" si="150"/>
        <v/>
      </c>
      <c r="AA274" s="16" t="str">
        <f t="shared" si="151"/>
        <v/>
      </c>
      <c r="AB274" s="16" t="str">
        <f t="shared" si="152"/>
        <v/>
      </c>
      <c r="AC274" s="34" t="str">
        <f t="shared" si="153"/>
        <v/>
      </c>
      <c r="AD274" s="16" t="str">
        <f t="shared" si="154"/>
        <v/>
      </c>
      <c r="AE274" s="16" t="str">
        <f t="shared" si="155"/>
        <v/>
      </c>
      <c r="AF274" s="16" t="str">
        <f t="shared" si="156"/>
        <v/>
      </c>
      <c r="AG274" s="34" t="str">
        <f t="shared" si="157"/>
        <v/>
      </c>
      <c r="AH274" s="16" t="str">
        <f t="shared" si="158"/>
        <v/>
      </c>
      <c r="AI274" s="16" t="str">
        <f t="shared" si="159"/>
        <v/>
      </c>
      <c r="AJ274" s="16" t="str">
        <f t="shared" si="160"/>
        <v/>
      </c>
      <c r="AK274" s="34" t="str">
        <f t="shared" si="161"/>
        <v/>
      </c>
      <c r="AL274" s="34"/>
      <c r="AM274" s="34"/>
      <c r="AN274" s="34"/>
      <c r="AO274" s="34"/>
      <c r="AP274" s="34"/>
      <c r="AQ274" s="34"/>
      <c r="AR274" s="61"/>
      <c r="AS274" s="61"/>
      <c r="AT274" s="61"/>
      <c r="AU274" s="61"/>
      <c r="AV274" s="61"/>
      <c r="AW274" s="61"/>
      <c r="AX274" s="61"/>
      <c r="AY274" s="61"/>
      <c r="AZ274" s="61"/>
      <c r="BA274" s="61"/>
      <c r="BB274" s="61"/>
      <c r="BC274" s="61"/>
      <c r="BD274" s="61"/>
    </row>
    <row r="275" spans="1:56" x14ac:dyDescent="0.2">
      <c r="A275" s="3">
        <v>267</v>
      </c>
      <c r="B275" s="4"/>
      <c r="C275" s="16" t="str">
        <f t="shared" si="132"/>
        <v/>
      </c>
      <c r="D275" s="16" t="str">
        <f t="shared" si="133"/>
        <v/>
      </c>
      <c r="E275" s="20" t="str">
        <f t="shared" si="134"/>
        <v/>
      </c>
      <c r="F275" s="20" t="str">
        <f t="shared" si="135"/>
        <v/>
      </c>
      <c r="G275" s="16" t="str">
        <f t="shared" si="137"/>
        <v/>
      </c>
      <c r="H275" s="17"/>
      <c r="I275" s="17"/>
      <c r="J275" s="36" t="str">
        <f t="shared" si="136"/>
        <v/>
      </c>
      <c r="K275" s="21">
        <f>COUNTIF(D$9:D275,D275)</f>
        <v>192</v>
      </c>
      <c r="L275" s="21">
        <f>COUNTIF(G$9:G275,G275)</f>
        <v>192</v>
      </c>
      <c r="M275" s="16">
        <f>SUMIF(G$9:G275,G275,A$9:A275)</f>
        <v>32928</v>
      </c>
      <c r="N275" s="16" t="str">
        <f t="shared" si="138"/>
        <v/>
      </c>
      <c r="O275" s="16" t="str">
        <f t="shared" si="139"/>
        <v/>
      </c>
      <c r="P275" s="16" t="str">
        <f t="shared" si="140"/>
        <v/>
      </c>
      <c r="Q275" s="34" t="str">
        <f t="shared" si="141"/>
        <v/>
      </c>
      <c r="R275" s="16" t="str">
        <f t="shared" si="142"/>
        <v/>
      </c>
      <c r="S275" s="16" t="str">
        <f t="shared" si="143"/>
        <v/>
      </c>
      <c r="T275" s="16" t="str">
        <f t="shared" si="144"/>
        <v/>
      </c>
      <c r="U275" s="34" t="str">
        <f t="shared" si="145"/>
        <v/>
      </c>
      <c r="V275" s="16" t="str">
        <f t="shared" si="146"/>
        <v/>
      </c>
      <c r="W275" s="16" t="str">
        <f t="shared" si="147"/>
        <v/>
      </c>
      <c r="X275" s="16" t="str">
        <f t="shared" si="148"/>
        <v/>
      </c>
      <c r="Y275" s="34" t="str">
        <f t="shared" si="149"/>
        <v/>
      </c>
      <c r="Z275" s="16" t="str">
        <f t="shared" si="150"/>
        <v/>
      </c>
      <c r="AA275" s="16" t="str">
        <f t="shared" si="151"/>
        <v/>
      </c>
      <c r="AB275" s="16" t="str">
        <f t="shared" si="152"/>
        <v/>
      </c>
      <c r="AC275" s="34" t="str">
        <f t="shared" si="153"/>
        <v/>
      </c>
      <c r="AD275" s="16" t="str">
        <f t="shared" si="154"/>
        <v/>
      </c>
      <c r="AE275" s="16" t="str">
        <f t="shared" si="155"/>
        <v/>
      </c>
      <c r="AF275" s="16" t="str">
        <f t="shared" si="156"/>
        <v/>
      </c>
      <c r="AG275" s="34" t="str">
        <f t="shared" si="157"/>
        <v/>
      </c>
      <c r="AH275" s="16" t="str">
        <f t="shared" si="158"/>
        <v/>
      </c>
      <c r="AI275" s="16" t="str">
        <f t="shared" si="159"/>
        <v/>
      </c>
      <c r="AJ275" s="16" t="str">
        <f t="shared" si="160"/>
        <v/>
      </c>
      <c r="AK275" s="34" t="str">
        <f t="shared" si="161"/>
        <v/>
      </c>
      <c r="AL275" s="34"/>
      <c r="AM275" s="34"/>
      <c r="AN275" s="34"/>
      <c r="AO275" s="34"/>
      <c r="AP275" s="34"/>
      <c r="AQ275" s="34"/>
      <c r="AR275" s="61"/>
      <c r="AS275" s="61"/>
      <c r="AT275" s="61"/>
      <c r="AU275" s="61"/>
      <c r="AV275" s="61"/>
      <c r="AW275" s="61"/>
      <c r="AX275" s="61"/>
      <c r="AY275" s="61"/>
      <c r="AZ275" s="61"/>
      <c r="BA275" s="61"/>
      <c r="BB275" s="61"/>
      <c r="BC275" s="61"/>
      <c r="BD275" s="61"/>
    </row>
    <row r="276" spans="1:56" x14ac:dyDescent="0.2">
      <c r="A276" s="3">
        <v>268</v>
      </c>
      <c r="B276" s="4"/>
      <c r="C276" s="16" t="str">
        <f t="shared" si="132"/>
        <v/>
      </c>
      <c r="D276" s="16" t="str">
        <f t="shared" si="133"/>
        <v/>
      </c>
      <c r="E276" s="20" t="str">
        <f t="shared" si="134"/>
        <v/>
      </c>
      <c r="F276" s="20" t="str">
        <f t="shared" si="135"/>
        <v/>
      </c>
      <c r="G276" s="16" t="str">
        <f t="shared" si="137"/>
        <v/>
      </c>
      <c r="H276" s="17"/>
      <c r="I276" s="17"/>
      <c r="J276" s="36" t="str">
        <f t="shared" si="136"/>
        <v/>
      </c>
      <c r="K276" s="21">
        <f>COUNTIF(D$9:D276,D276)</f>
        <v>193</v>
      </c>
      <c r="L276" s="21">
        <f>COUNTIF(G$9:G276,G276)</f>
        <v>193</v>
      </c>
      <c r="M276" s="16">
        <f>SUMIF(G$9:G276,G276,A$9:A276)</f>
        <v>33196</v>
      </c>
      <c r="N276" s="16" t="str">
        <f t="shared" si="138"/>
        <v/>
      </c>
      <c r="O276" s="16" t="str">
        <f t="shared" si="139"/>
        <v/>
      </c>
      <c r="P276" s="16" t="str">
        <f t="shared" si="140"/>
        <v/>
      </c>
      <c r="Q276" s="34" t="str">
        <f t="shared" si="141"/>
        <v/>
      </c>
      <c r="R276" s="16" t="str">
        <f t="shared" si="142"/>
        <v/>
      </c>
      <c r="S276" s="16" t="str">
        <f t="shared" si="143"/>
        <v/>
      </c>
      <c r="T276" s="16" t="str">
        <f t="shared" si="144"/>
        <v/>
      </c>
      <c r="U276" s="34" t="str">
        <f t="shared" si="145"/>
        <v/>
      </c>
      <c r="V276" s="16" t="str">
        <f t="shared" si="146"/>
        <v/>
      </c>
      <c r="W276" s="16" t="str">
        <f t="shared" si="147"/>
        <v/>
      </c>
      <c r="X276" s="16" t="str">
        <f t="shared" si="148"/>
        <v/>
      </c>
      <c r="Y276" s="34" t="str">
        <f t="shared" si="149"/>
        <v/>
      </c>
      <c r="Z276" s="16" t="str">
        <f t="shared" si="150"/>
        <v/>
      </c>
      <c r="AA276" s="16" t="str">
        <f t="shared" si="151"/>
        <v/>
      </c>
      <c r="AB276" s="16" t="str">
        <f t="shared" si="152"/>
        <v/>
      </c>
      <c r="AC276" s="34" t="str">
        <f t="shared" si="153"/>
        <v/>
      </c>
      <c r="AD276" s="16" t="str">
        <f t="shared" si="154"/>
        <v/>
      </c>
      <c r="AE276" s="16" t="str">
        <f t="shared" si="155"/>
        <v/>
      </c>
      <c r="AF276" s="16" t="str">
        <f t="shared" si="156"/>
        <v/>
      </c>
      <c r="AG276" s="34" t="str">
        <f t="shared" si="157"/>
        <v/>
      </c>
      <c r="AH276" s="16" t="str">
        <f t="shared" si="158"/>
        <v/>
      </c>
      <c r="AI276" s="16" t="str">
        <f t="shared" si="159"/>
        <v/>
      </c>
      <c r="AJ276" s="16" t="str">
        <f t="shared" si="160"/>
        <v/>
      </c>
      <c r="AK276" s="34" t="str">
        <f t="shared" si="161"/>
        <v/>
      </c>
      <c r="AL276" s="34"/>
      <c r="AM276" s="34"/>
      <c r="AN276" s="34"/>
      <c r="AO276" s="34"/>
      <c r="AP276" s="34"/>
      <c r="AQ276" s="34"/>
      <c r="AR276" s="61"/>
      <c r="AS276" s="61"/>
      <c r="AT276" s="61"/>
      <c r="AU276" s="61"/>
      <c r="AV276" s="61"/>
      <c r="AW276" s="61"/>
      <c r="AX276" s="61"/>
      <c r="AY276" s="61"/>
      <c r="AZ276" s="61"/>
      <c r="BA276" s="61"/>
      <c r="BB276" s="61"/>
      <c r="BC276" s="61"/>
      <c r="BD276" s="61"/>
    </row>
    <row r="277" spans="1:56" x14ac:dyDescent="0.2">
      <c r="A277" s="3">
        <v>269</v>
      </c>
      <c r="B277" s="4"/>
      <c r="C277" s="16" t="str">
        <f t="shared" si="132"/>
        <v/>
      </c>
      <c r="D277" s="16" t="str">
        <f t="shared" si="133"/>
        <v/>
      </c>
      <c r="E277" s="20" t="str">
        <f t="shared" si="134"/>
        <v/>
      </c>
      <c r="F277" s="20" t="str">
        <f t="shared" si="135"/>
        <v/>
      </c>
      <c r="G277" s="16" t="str">
        <f t="shared" si="137"/>
        <v/>
      </c>
      <c r="H277" s="17"/>
      <c r="I277" s="17"/>
      <c r="J277" s="36" t="str">
        <f t="shared" si="136"/>
        <v/>
      </c>
      <c r="K277" s="21">
        <f>COUNTIF(D$9:D277,D277)</f>
        <v>194</v>
      </c>
      <c r="L277" s="21">
        <f>COUNTIF(G$9:G277,G277)</f>
        <v>194</v>
      </c>
      <c r="M277" s="16">
        <f>SUMIF(G$9:G277,G277,A$9:A277)</f>
        <v>33465</v>
      </c>
      <c r="N277" s="16" t="str">
        <f t="shared" si="138"/>
        <v/>
      </c>
      <c r="O277" s="16" t="str">
        <f t="shared" si="139"/>
        <v/>
      </c>
      <c r="P277" s="16" t="str">
        <f t="shared" si="140"/>
        <v/>
      </c>
      <c r="Q277" s="34" t="str">
        <f t="shared" si="141"/>
        <v/>
      </c>
      <c r="R277" s="16" t="str">
        <f t="shared" si="142"/>
        <v/>
      </c>
      <c r="S277" s="16" t="str">
        <f t="shared" si="143"/>
        <v/>
      </c>
      <c r="T277" s="16" t="str">
        <f t="shared" si="144"/>
        <v/>
      </c>
      <c r="U277" s="34" t="str">
        <f t="shared" si="145"/>
        <v/>
      </c>
      <c r="V277" s="16" t="str">
        <f t="shared" si="146"/>
        <v/>
      </c>
      <c r="W277" s="16" t="str">
        <f t="shared" si="147"/>
        <v/>
      </c>
      <c r="X277" s="16" t="str">
        <f t="shared" si="148"/>
        <v/>
      </c>
      <c r="Y277" s="34" t="str">
        <f t="shared" si="149"/>
        <v/>
      </c>
      <c r="Z277" s="16" t="str">
        <f t="shared" si="150"/>
        <v/>
      </c>
      <c r="AA277" s="16" t="str">
        <f t="shared" si="151"/>
        <v/>
      </c>
      <c r="AB277" s="16" t="str">
        <f t="shared" si="152"/>
        <v/>
      </c>
      <c r="AC277" s="34" t="str">
        <f t="shared" si="153"/>
        <v/>
      </c>
      <c r="AD277" s="16" t="str">
        <f t="shared" si="154"/>
        <v/>
      </c>
      <c r="AE277" s="16" t="str">
        <f t="shared" si="155"/>
        <v/>
      </c>
      <c r="AF277" s="16" t="str">
        <f t="shared" si="156"/>
        <v/>
      </c>
      <c r="AG277" s="34" t="str">
        <f t="shared" si="157"/>
        <v/>
      </c>
      <c r="AH277" s="16" t="str">
        <f t="shared" si="158"/>
        <v/>
      </c>
      <c r="AI277" s="16" t="str">
        <f t="shared" si="159"/>
        <v/>
      </c>
      <c r="AJ277" s="16" t="str">
        <f t="shared" si="160"/>
        <v/>
      </c>
      <c r="AK277" s="34" t="str">
        <f t="shared" si="161"/>
        <v/>
      </c>
      <c r="AL277" s="34"/>
      <c r="AM277" s="34"/>
      <c r="AN277" s="34"/>
      <c r="AO277" s="34"/>
      <c r="AP277" s="34"/>
      <c r="AQ277" s="34"/>
      <c r="AR277" s="61"/>
      <c r="AS277" s="61"/>
      <c r="AT277" s="61"/>
      <c r="AU277" s="61"/>
      <c r="AV277" s="61"/>
      <c r="AW277" s="61"/>
      <c r="AX277" s="61"/>
      <c r="AY277" s="61"/>
      <c r="AZ277" s="61"/>
      <c r="BA277" s="61"/>
      <c r="BB277" s="61"/>
      <c r="BC277" s="61"/>
      <c r="BD277" s="61"/>
    </row>
    <row r="278" spans="1:56" x14ac:dyDescent="0.2">
      <c r="A278" s="3">
        <v>270</v>
      </c>
      <c r="B278" s="4"/>
      <c r="C278" s="16" t="str">
        <f t="shared" si="132"/>
        <v/>
      </c>
      <c r="D278" s="16" t="str">
        <f t="shared" si="133"/>
        <v/>
      </c>
      <c r="E278" s="20" t="str">
        <f t="shared" si="134"/>
        <v/>
      </c>
      <c r="F278" s="20" t="str">
        <f t="shared" si="135"/>
        <v/>
      </c>
      <c r="G278" s="16" t="str">
        <f t="shared" si="137"/>
        <v/>
      </c>
      <c r="H278" s="17"/>
      <c r="I278" s="17"/>
      <c r="J278" s="36" t="str">
        <f t="shared" si="136"/>
        <v/>
      </c>
      <c r="K278" s="21">
        <f>COUNTIF(D$9:D278,D278)</f>
        <v>195</v>
      </c>
      <c r="L278" s="21">
        <f>COUNTIF(G$9:G278,G278)</f>
        <v>195</v>
      </c>
      <c r="M278" s="16">
        <f>SUMIF(G$9:G278,G278,A$9:A278)</f>
        <v>33735</v>
      </c>
      <c r="N278" s="16" t="str">
        <f t="shared" si="138"/>
        <v/>
      </c>
      <c r="O278" s="16" t="str">
        <f t="shared" si="139"/>
        <v/>
      </c>
      <c r="P278" s="16" t="str">
        <f t="shared" si="140"/>
        <v/>
      </c>
      <c r="Q278" s="34" t="str">
        <f t="shared" si="141"/>
        <v/>
      </c>
      <c r="R278" s="16" t="str">
        <f t="shared" si="142"/>
        <v/>
      </c>
      <c r="S278" s="16" t="str">
        <f t="shared" si="143"/>
        <v/>
      </c>
      <c r="T278" s="16" t="str">
        <f t="shared" si="144"/>
        <v/>
      </c>
      <c r="U278" s="34" t="str">
        <f t="shared" si="145"/>
        <v/>
      </c>
      <c r="V278" s="16" t="str">
        <f t="shared" si="146"/>
        <v/>
      </c>
      <c r="W278" s="16" t="str">
        <f t="shared" si="147"/>
        <v/>
      </c>
      <c r="X278" s="16" t="str">
        <f t="shared" si="148"/>
        <v/>
      </c>
      <c r="Y278" s="34" t="str">
        <f t="shared" si="149"/>
        <v/>
      </c>
      <c r="Z278" s="16" t="str">
        <f t="shared" si="150"/>
        <v/>
      </c>
      <c r="AA278" s="16" t="str">
        <f t="shared" si="151"/>
        <v/>
      </c>
      <c r="AB278" s="16" t="str">
        <f t="shared" si="152"/>
        <v/>
      </c>
      <c r="AC278" s="34" t="str">
        <f t="shared" si="153"/>
        <v/>
      </c>
      <c r="AD278" s="16" t="str">
        <f t="shared" si="154"/>
        <v/>
      </c>
      <c r="AE278" s="16" t="str">
        <f t="shared" si="155"/>
        <v/>
      </c>
      <c r="AF278" s="16" t="str">
        <f t="shared" si="156"/>
        <v/>
      </c>
      <c r="AG278" s="34" t="str">
        <f t="shared" si="157"/>
        <v/>
      </c>
      <c r="AH278" s="16" t="str">
        <f t="shared" si="158"/>
        <v/>
      </c>
      <c r="AI278" s="16" t="str">
        <f t="shared" si="159"/>
        <v/>
      </c>
      <c r="AJ278" s="16" t="str">
        <f t="shared" si="160"/>
        <v/>
      </c>
      <c r="AK278" s="34" t="str">
        <f t="shared" si="161"/>
        <v/>
      </c>
      <c r="AL278" s="34"/>
      <c r="AM278" s="34"/>
      <c r="AN278" s="34"/>
      <c r="AO278" s="34"/>
      <c r="AP278" s="34"/>
      <c r="AQ278" s="34"/>
      <c r="AR278" s="61"/>
      <c r="AS278" s="61"/>
      <c r="AT278" s="61"/>
      <c r="AU278" s="61"/>
      <c r="AV278" s="61"/>
      <c r="AW278" s="61"/>
      <c r="AX278" s="61"/>
      <c r="AY278" s="61"/>
      <c r="AZ278" s="61"/>
      <c r="BA278" s="61"/>
      <c r="BB278" s="61"/>
      <c r="BC278" s="61"/>
      <c r="BD278" s="61"/>
    </row>
    <row r="279" spans="1:56" x14ac:dyDescent="0.2">
      <c r="A279" s="3">
        <v>271</v>
      </c>
      <c r="B279" s="4"/>
      <c r="C279" s="16" t="str">
        <f t="shared" si="132"/>
        <v/>
      </c>
      <c r="D279" s="16" t="str">
        <f t="shared" si="133"/>
        <v/>
      </c>
      <c r="E279" s="20" t="str">
        <f t="shared" si="134"/>
        <v/>
      </c>
      <c r="F279" s="20" t="str">
        <f t="shared" si="135"/>
        <v/>
      </c>
      <c r="G279" s="16" t="str">
        <f t="shared" si="137"/>
        <v/>
      </c>
      <c r="H279" s="17"/>
      <c r="I279" s="17"/>
      <c r="J279" s="36" t="str">
        <f t="shared" si="136"/>
        <v/>
      </c>
      <c r="K279" s="21">
        <f>COUNTIF(D$9:D279,D279)</f>
        <v>196</v>
      </c>
      <c r="L279" s="21">
        <f>COUNTIF(G$9:G279,G279)</f>
        <v>196</v>
      </c>
      <c r="M279" s="16">
        <f>SUMIF(G$9:G279,G279,A$9:A279)</f>
        <v>34006</v>
      </c>
      <c r="N279" s="16" t="str">
        <f t="shared" si="138"/>
        <v/>
      </c>
      <c r="O279" s="16" t="str">
        <f t="shared" si="139"/>
        <v/>
      </c>
      <c r="P279" s="16" t="str">
        <f t="shared" si="140"/>
        <v/>
      </c>
      <c r="Q279" s="34" t="str">
        <f t="shared" si="141"/>
        <v/>
      </c>
      <c r="R279" s="16" t="str">
        <f t="shared" si="142"/>
        <v/>
      </c>
      <c r="S279" s="16" t="str">
        <f t="shared" si="143"/>
        <v/>
      </c>
      <c r="T279" s="16" t="str">
        <f t="shared" si="144"/>
        <v/>
      </c>
      <c r="U279" s="34" t="str">
        <f t="shared" si="145"/>
        <v/>
      </c>
      <c r="V279" s="16" t="str">
        <f t="shared" si="146"/>
        <v/>
      </c>
      <c r="W279" s="16" t="str">
        <f t="shared" si="147"/>
        <v/>
      </c>
      <c r="X279" s="16" t="str">
        <f t="shared" si="148"/>
        <v/>
      </c>
      <c r="Y279" s="34" t="str">
        <f t="shared" si="149"/>
        <v/>
      </c>
      <c r="Z279" s="16" t="str">
        <f t="shared" si="150"/>
        <v/>
      </c>
      <c r="AA279" s="16" t="str">
        <f t="shared" si="151"/>
        <v/>
      </c>
      <c r="AB279" s="16" t="str">
        <f t="shared" si="152"/>
        <v/>
      </c>
      <c r="AC279" s="34" t="str">
        <f t="shared" si="153"/>
        <v/>
      </c>
      <c r="AD279" s="16" t="str">
        <f t="shared" si="154"/>
        <v/>
      </c>
      <c r="AE279" s="16" t="str">
        <f t="shared" si="155"/>
        <v/>
      </c>
      <c r="AF279" s="16" t="str">
        <f t="shared" si="156"/>
        <v/>
      </c>
      <c r="AG279" s="34" t="str">
        <f t="shared" si="157"/>
        <v/>
      </c>
      <c r="AH279" s="16" t="str">
        <f t="shared" si="158"/>
        <v/>
      </c>
      <c r="AI279" s="16" t="str">
        <f t="shared" si="159"/>
        <v/>
      </c>
      <c r="AJ279" s="16" t="str">
        <f t="shared" si="160"/>
        <v/>
      </c>
      <c r="AK279" s="34" t="str">
        <f t="shared" si="161"/>
        <v/>
      </c>
      <c r="AL279" s="34"/>
      <c r="AM279" s="34"/>
      <c r="AN279" s="34"/>
      <c r="AO279" s="34"/>
      <c r="AP279" s="34"/>
      <c r="AQ279" s="34"/>
      <c r="AR279" s="61"/>
      <c r="AS279" s="61"/>
      <c r="AT279" s="61"/>
      <c r="AU279" s="61"/>
      <c r="AV279" s="61"/>
      <c r="AW279" s="61"/>
      <c r="AX279" s="61"/>
      <c r="AY279" s="61"/>
      <c r="AZ279" s="61"/>
      <c r="BA279" s="61"/>
      <c r="BB279" s="61"/>
      <c r="BC279" s="61"/>
      <c r="BD279" s="61"/>
    </row>
    <row r="280" spans="1:56" x14ac:dyDescent="0.2">
      <c r="A280" s="3">
        <v>272</v>
      </c>
      <c r="B280" s="4"/>
      <c r="C280" s="16" t="str">
        <f t="shared" si="132"/>
        <v/>
      </c>
      <c r="D280" s="16" t="str">
        <f t="shared" si="133"/>
        <v/>
      </c>
      <c r="E280" s="20" t="str">
        <f t="shared" si="134"/>
        <v/>
      </c>
      <c r="F280" s="20" t="str">
        <f t="shared" si="135"/>
        <v/>
      </c>
      <c r="G280" s="16" t="str">
        <f t="shared" si="137"/>
        <v/>
      </c>
      <c r="H280" s="17"/>
      <c r="I280" s="17"/>
      <c r="J280" s="36" t="str">
        <f t="shared" si="136"/>
        <v/>
      </c>
      <c r="K280" s="21">
        <f>COUNTIF(D$9:D280,D280)</f>
        <v>197</v>
      </c>
      <c r="L280" s="21">
        <f>COUNTIF(G$9:G280,G280)</f>
        <v>197</v>
      </c>
      <c r="M280" s="16">
        <f>SUMIF(G$9:G280,G280,A$9:A280)</f>
        <v>34278</v>
      </c>
      <c r="N280" s="16" t="str">
        <f t="shared" si="138"/>
        <v/>
      </c>
      <c r="O280" s="16" t="str">
        <f t="shared" si="139"/>
        <v/>
      </c>
      <c r="P280" s="16" t="str">
        <f t="shared" si="140"/>
        <v/>
      </c>
      <c r="Q280" s="34" t="str">
        <f t="shared" si="141"/>
        <v/>
      </c>
      <c r="R280" s="16" t="str">
        <f t="shared" si="142"/>
        <v/>
      </c>
      <c r="S280" s="16" t="str">
        <f t="shared" si="143"/>
        <v/>
      </c>
      <c r="T280" s="16" t="str">
        <f t="shared" si="144"/>
        <v/>
      </c>
      <c r="U280" s="34" t="str">
        <f t="shared" si="145"/>
        <v/>
      </c>
      <c r="V280" s="16" t="str">
        <f t="shared" si="146"/>
        <v/>
      </c>
      <c r="W280" s="16" t="str">
        <f t="shared" si="147"/>
        <v/>
      </c>
      <c r="X280" s="16" t="str">
        <f t="shared" si="148"/>
        <v/>
      </c>
      <c r="Y280" s="34" t="str">
        <f t="shared" si="149"/>
        <v/>
      </c>
      <c r="Z280" s="16" t="str">
        <f t="shared" si="150"/>
        <v/>
      </c>
      <c r="AA280" s="16" t="str">
        <f t="shared" si="151"/>
        <v/>
      </c>
      <c r="AB280" s="16" t="str">
        <f t="shared" si="152"/>
        <v/>
      </c>
      <c r="AC280" s="34" t="str">
        <f t="shared" si="153"/>
        <v/>
      </c>
      <c r="AD280" s="16" t="str">
        <f t="shared" si="154"/>
        <v/>
      </c>
      <c r="AE280" s="16" t="str">
        <f t="shared" si="155"/>
        <v/>
      </c>
      <c r="AF280" s="16" t="str">
        <f t="shared" si="156"/>
        <v/>
      </c>
      <c r="AG280" s="34" t="str">
        <f t="shared" si="157"/>
        <v/>
      </c>
      <c r="AH280" s="16" t="str">
        <f t="shared" si="158"/>
        <v/>
      </c>
      <c r="AI280" s="16" t="str">
        <f t="shared" si="159"/>
        <v/>
      </c>
      <c r="AJ280" s="16" t="str">
        <f t="shared" si="160"/>
        <v/>
      </c>
      <c r="AK280" s="34" t="str">
        <f t="shared" si="161"/>
        <v/>
      </c>
      <c r="AL280" s="34"/>
      <c r="AM280" s="34"/>
      <c r="AN280" s="34"/>
      <c r="AO280" s="34"/>
      <c r="AP280" s="34"/>
      <c r="AQ280" s="34"/>
      <c r="AR280" s="61"/>
      <c r="AS280" s="61"/>
      <c r="AT280" s="61"/>
      <c r="AU280" s="61"/>
      <c r="AV280" s="61"/>
      <c r="AW280" s="61"/>
      <c r="AX280" s="61"/>
      <c r="AY280" s="61"/>
      <c r="AZ280" s="61"/>
      <c r="BA280" s="61"/>
      <c r="BB280" s="61"/>
      <c r="BC280" s="61"/>
      <c r="BD280" s="61"/>
    </row>
    <row r="281" spans="1:56" x14ac:dyDescent="0.2">
      <c r="A281" s="3">
        <v>273</v>
      </c>
      <c r="B281" s="4"/>
      <c r="C281" s="16" t="str">
        <f t="shared" si="132"/>
        <v/>
      </c>
      <c r="D281" s="16" t="str">
        <f t="shared" si="133"/>
        <v/>
      </c>
      <c r="E281" s="20" t="str">
        <f t="shared" si="134"/>
        <v/>
      </c>
      <c r="F281" s="20" t="str">
        <f t="shared" si="135"/>
        <v/>
      </c>
      <c r="G281" s="16" t="str">
        <f t="shared" si="137"/>
        <v/>
      </c>
      <c r="H281" s="17"/>
      <c r="I281" s="17"/>
      <c r="J281" s="36" t="str">
        <f t="shared" si="136"/>
        <v/>
      </c>
      <c r="K281" s="21">
        <f>COUNTIF(D$9:D281,D281)</f>
        <v>198</v>
      </c>
      <c r="L281" s="21">
        <f>COUNTIF(G$9:G281,G281)</f>
        <v>198</v>
      </c>
      <c r="M281" s="16">
        <f>SUMIF(G$9:G281,G281,A$9:A281)</f>
        <v>34551</v>
      </c>
      <c r="N281" s="16" t="str">
        <f t="shared" si="138"/>
        <v/>
      </c>
      <c r="O281" s="16" t="str">
        <f t="shared" si="139"/>
        <v/>
      </c>
      <c r="P281" s="16" t="str">
        <f t="shared" si="140"/>
        <v/>
      </c>
      <c r="Q281" s="34" t="str">
        <f t="shared" si="141"/>
        <v/>
      </c>
      <c r="R281" s="16" t="str">
        <f t="shared" si="142"/>
        <v/>
      </c>
      <c r="S281" s="16" t="str">
        <f t="shared" si="143"/>
        <v/>
      </c>
      <c r="T281" s="16" t="str">
        <f t="shared" si="144"/>
        <v/>
      </c>
      <c r="U281" s="34" t="str">
        <f t="shared" si="145"/>
        <v/>
      </c>
      <c r="V281" s="16" t="str">
        <f t="shared" si="146"/>
        <v/>
      </c>
      <c r="W281" s="16" t="str">
        <f t="shared" si="147"/>
        <v/>
      </c>
      <c r="X281" s="16" t="str">
        <f t="shared" si="148"/>
        <v/>
      </c>
      <c r="Y281" s="34" t="str">
        <f t="shared" si="149"/>
        <v/>
      </c>
      <c r="Z281" s="16" t="str">
        <f t="shared" si="150"/>
        <v/>
      </c>
      <c r="AA281" s="16" t="str">
        <f t="shared" si="151"/>
        <v/>
      </c>
      <c r="AB281" s="16" t="str">
        <f t="shared" si="152"/>
        <v/>
      </c>
      <c r="AC281" s="34" t="str">
        <f t="shared" si="153"/>
        <v/>
      </c>
      <c r="AD281" s="16" t="str">
        <f t="shared" si="154"/>
        <v/>
      </c>
      <c r="AE281" s="16" t="str">
        <f t="shared" si="155"/>
        <v/>
      </c>
      <c r="AF281" s="16" t="str">
        <f t="shared" si="156"/>
        <v/>
      </c>
      <c r="AG281" s="34" t="str">
        <f t="shared" si="157"/>
        <v/>
      </c>
      <c r="AH281" s="16" t="str">
        <f t="shared" si="158"/>
        <v/>
      </c>
      <c r="AI281" s="16" t="str">
        <f t="shared" si="159"/>
        <v/>
      </c>
      <c r="AJ281" s="16" t="str">
        <f t="shared" si="160"/>
        <v/>
      </c>
      <c r="AK281" s="34" t="str">
        <f t="shared" si="161"/>
        <v/>
      </c>
      <c r="AL281" s="34"/>
      <c r="AM281" s="34"/>
      <c r="AN281" s="34"/>
      <c r="AO281" s="34"/>
      <c r="AP281" s="34"/>
      <c r="AQ281" s="34"/>
      <c r="AR281" s="61"/>
      <c r="AS281" s="61"/>
      <c r="AT281" s="61"/>
      <c r="AU281" s="61"/>
      <c r="AV281" s="61"/>
      <c r="AW281" s="61"/>
      <c r="AX281" s="61"/>
      <c r="AY281" s="61"/>
      <c r="AZ281" s="61"/>
      <c r="BA281" s="61"/>
      <c r="BB281" s="61"/>
      <c r="BC281" s="61"/>
      <c r="BD281" s="61"/>
    </row>
    <row r="282" spans="1:56" x14ac:dyDescent="0.2">
      <c r="A282" s="3">
        <v>274</v>
      </c>
      <c r="B282" s="4"/>
      <c r="C282" s="16" t="str">
        <f t="shared" si="132"/>
        <v/>
      </c>
      <c r="D282" s="16" t="str">
        <f t="shared" si="133"/>
        <v/>
      </c>
      <c r="E282" s="20" t="str">
        <f t="shared" si="134"/>
        <v/>
      </c>
      <c r="F282" s="20" t="str">
        <f t="shared" si="135"/>
        <v/>
      </c>
      <c r="G282" s="16" t="str">
        <f t="shared" si="137"/>
        <v/>
      </c>
      <c r="H282" s="17"/>
      <c r="I282" s="17"/>
      <c r="J282" s="36" t="str">
        <f t="shared" si="136"/>
        <v/>
      </c>
      <c r="K282" s="21">
        <f>COUNTIF(D$9:D282,D282)</f>
        <v>199</v>
      </c>
      <c r="L282" s="21">
        <f>COUNTIF(G$9:G282,G282)</f>
        <v>199</v>
      </c>
      <c r="M282" s="16">
        <f>SUMIF(G$9:G282,G282,A$9:A282)</f>
        <v>34825</v>
      </c>
      <c r="N282" s="16" t="str">
        <f t="shared" si="138"/>
        <v/>
      </c>
      <c r="O282" s="16" t="str">
        <f t="shared" si="139"/>
        <v/>
      </c>
      <c r="P282" s="16" t="str">
        <f t="shared" si="140"/>
        <v/>
      </c>
      <c r="Q282" s="34" t="str">
        <f t="shared" si="141"/>
        <v/>
      </c>
      <c r="R282" s="16" t="str">
        <f t="shared" si="142"/>
        <v/>
      </c>
      <c r="S282" s="16" t="str">
        <f t="shared" si="143"/>
        <v/>
      </c>
      <c r="T282" s="16" t="str">
        <f t="shared" si="144"/>
        <v/>
      </c>
      <c r="U282" s="34" t="str">
        <f t="shared" si="145"/>
        <v/>
      </c>
      <c r="V282" s="16" t="str">
        <f t="shared" si="146"/>
        <v/>
      </c>
      <c r="W282" s="16" t="str">
        <f t="shared" si="147"/>
        <v/>
      </c>
      <c r="X282" s="16" t="str">
        <f t="shared" si="148"/>
        <v/>
      </c>
      <c r="Y282" s="34" t="str">
        <f t="shared" si="149"/>
        <v/>
      </c>
      <c r="Z282" s="16" t="str">
        <f t="shared" si="150"/>
        <v/>
      </c>
      <c r="AA282" s="16" t="str">
        <f t="shared" si="151"/>
        <v/>
      </c>
      <c r="AB282" s="16" t="str">
        <f t="shared" si="152"/>
        <v/>
      </c>
      <c r="AC282" s="34" t="str">
        <f t="shared" si="153"/>
        <v/>
      </c>
      <c r="AD282" s="16" t="str">
        <f t="shared" si="154"/>
        <v/>
      </c>
      <c r="AE282" s="16" t="str">
        <f t="shared" si="155"/>
        <v/>
      </c>
      <c r="AF282" s="16" t="str">
        <f t="shared" si="156"/>
        <v/>
      </c>
      <c r="AG282" s="34" t="str">
        <f t="shared" si="157"/>
        <v/>
      </c>
      <c r="AH282" s="16" t="str">
        <f t="shared" si="158"/>
        <v/>
      </c>
      <c r="AI282" s="16" t="str">
        <f t="shared" si="159"/>
        <v/>
      </c>
      <c r="AJ282" s="16" t="str">
        <f t="shared" si="160"/>
        <v/>
      </c>
      <c r="AK282" s="34" t="str">
        <f t="shared" si="161"/>
        <v/>
      </c>
      <c r="AL282" s="34"/>
      <c r="AM282" s="34"/>
      <c r="AN282" s="34"/>
      <c r="AO282" s="34"/>
      <c r="AP282" s="34"/>
      <c r="AQ282" s="34"/>
      <c r="AR282" s="61"/>
      <c r="AS282" s="61"/>
      <c r="AT282" s="61"/>
      <c r="AU282" s="61"/>
      <c r="AV282" s="61"/>
      <c r="AW282" s="61"/>
      <c r="AX282" s="61"/>
      <c r="AY282" s="61"/>
      <c r="AZ282" s="61"/>
      <c r="BA282" s="61"/>
      <c r="BB282" s="61"/>
      <c r="BC282" s="61"/>
      <c r="BD282" s="61"/>
    </row>
    <row r="283" spans="1:56" x14ac:dyDescent="0.2">
      <c r="A283" s="3">
        <v>275</v>
      </c>
      <c r="B283" s="4"/>
      <c r="C283" s="16" t="str">
        <f t="shared" si="132"/>
        <v/>
      </c>
      <c r="D283" s="16" t="str">
        <f t="shared" si="133"/>
        <v/>
      </c>
      <c r="E283" s="20" t="str">
        <f t="shared" si="134"/>
        <v/>
      </c>
      <c r="F283" s="20" t="str">
        <f t="shared" si="135"/>
        <v/>
      </c>
      <c r="G283" s="16" t="str">
        <f t="shared" si="137"/>
        <v/>
      </c>
      <c r="H283" s="17"/>
      <c r="I283" s="17"/>
      <c r="J283" s="36" t="str">
        <f t="shared" si="136"/>
        <v/>
      </c>
      <c r="K283" s="21">
        <f>COUNTIF(D$9:D283,D283)</f>
        <v>200</v>
      </c>
      <c r="L283" s="21">
        <f>COUNTIF(G$9:G283,G283)</f>
        <v>200</v>
      </c>
      <c r="M283" s="16">
        <f>SUMIF(G$9:G283,G283,A$9:A283)</f>
        <v>35100</v>
      </c>
      <c r="N283" s="16" t="str">
        <f t="shared" si="138"/>
        <v/>
      </c>
      <c r="O283" s="16" t="str">
        <f t="shared" si="139"/>
        <v/>
      </c>
      <c r="P283" s="16" t="str">
        <f t="shared" si="140"/>
        <v/>
      </c>
      <c r="Q283" s="34" t="str">
        <f t="shared" si="141"/>
        <v/>
      </c>
      <c r="R283" s="16" t="str">
        <f t="shared" si="142"/>
        <v/>
      </c>
      <c r="S283" s="16" t="str">
        <f t="shared" si="143"/>
        <v/>
      </c>
      <c r="T283" s="16" t="str">
        <f t="shared" si="144"/>
        <v/>
      </c>
      <c r="U283" s="34" t="str">
        <f t="shared" si="145"/>
        <v/>
      </c>
      <c r="V283" s="16" t="str">
        <f t="shared" si="146"/>
        <v/>
      </c>
      <c r="W283" s="16" t="str">
        <f t="shared" si="147"/>
        <v/>
      </c>
      <c r="X283" s="16" t="str">
        <f t="shared" si="148"/>
        <v/>
      </c>
      <c r="Y283" s="34" t="str">
        <f t="shared" si="149"/>
        <v/>
      </c>
      <c r="Z283" s="16" t="str">
        <f t="shared" si="150"/>
        <v/>
      </c>
      <c r="AA283" s="16" t="str">
        <f t="shared" si="151"/>
        <v/>
      </c>
      <c r="AB283" s="16" t="str">
        <f t="shared" si="152"/>
        <v/>
      </c>
      <c r="AC283" s="34" t="str">
        <f t="shared" si="153"/>
        <v/>
      </c>
      <c r="AD283" s="16" t="str">
        <f t="shared" si="154"/>
        <v/>
      </c>
      <c r="AE283" s="16" t="str">
        <f t="shared" si="155"/>
        <v/>
      </c>
      <c r="AF283" s="16" t="str">
        <f t="shared" si="156"/>
        <v/>
      </c>
      <c r="AG283" s="34" t="str">
        <f t="shared" si="157"/>
        <v/>
      </c>
      <c r="AH283" s="16" t="str">
        <f t="shared" si="158"/>
        <v/>
      </c>
      <c r="AI283" s="16" t="str">
        <f t="shared" si="159"/>
        <v/>
      </c>
      <c r="AJ283" s="16" t="str">
        <f t="shared" si="160"/>
        <v/>
      </c>
      <c r="AK283" s="34" t="str">
        <f t="shared" si="161"/>
        <v/>
      </c>
      <c r="AL283" s="34"/>
      <c r="AM283" s="34"/>
      <c r="AN283" s="34"/>
      <c r="AO283" s="34"/>
      <c r="AP283" s="34"/>
      <c r="AQ283" s="34"/>
      <c r="AR283" s="61"/>
      <c r="AS283" s="61"/>
      <c r="AT283" s="61"/>
      <c r="AU283" s="61"/>
      <c r="AV283" s="61"/>
      <c r="AW283" s="61"/>
      <c r="AX283" s="61"/>
      <c r="AY283" s="61"/>
      <c r="AZ283" s="61"/>
      <c r="BA283" s="61"/>
      <c r="BB283" s="61"/>
      <c r="BC283" s="61"/>
      <c r="BD283" s="61"/>
    </row>
    <row r="284" spans="1:56" x14ac:dyDescent="0.2">
      <c r="A284" s="3">
        <v>276</v>
      </c>
      <c r="B284" s="4"/>
      <c r="C284" s="16" t="str">
        <f t="shared" si="132"/>
        <v/>
      </c>
      <c r="D284" s="16" t="str">
        <f t="shared" si="133"/>
        <v/>
      </c>
      <c r="E284" s="20" t="str">
        <f t="shared" si="134"/>
        <v/>
      </c>
      <c r="F284" s="20" t="str">
        <f t="shared" si="135"/>
        <v/>
      </c>
      <c r="G284" s="16" t="str">
        <f t="shared" si="137"/>
        <v/>
      </c>
      <c r="H284" s="17"/>
      <c r="I284" s="17"/>
      <c r="J284" s="36" t="str">
        <f t="shared" si="136"/>
        <v/>
      </c>
      <c r="K284" s="21">
        <f>COUNTIF(D$9:D284,D284)</f>
        <v>201</v>
      </c>
      <c r="L284" s="21">
        <f>COUNTIF(G$9:G284,G284)</f>
        <v>201</v>
      </c>
      <c r="M284" s="16">
        <f>SUMIF(G$9:G284,G284,A$9:A284)</f>
        <v>35376</v>
      </c>
      <c r="N284" s="16" t="str">
        <f t="shared" si="138"/>
        <v/>
      </c>
      <c r="O284" s="16" t="str">
        <f t="shared" si="139"/>
        <v/>
      </c>
      <c r="P284" s="16" t="str">
        <f t="shared" si="140"/>
        <v/>
      </c>
      <c r="Q284" s="34" t="str">
        <f t="shared" si="141"/>
        <v/>
      </c>
      <c r="R284" s="16" t="str">
        <f t="shared" si="142"/>
        <v/>
      </c>
      <c r="S284" s="16" t="str">
        <f t="shared" si="143"/>
        <v/>
      </c>
      <c r="T284" s="16" t="str">
        <f t="shared" si="144"/>
        <v/>
      </c>
      <c r="U284" s="34" t="str">
        <f t="shared" si="145"/>
        <v/>
      </c>
      <c r="V284" s="16" t="str">
        <f t="shared" si="146"/>
        <v/>
      </c>
      <c r="W284" s="16" t="str">
        <f t="shared" si="147"/>
        <v/>
      </c>
      <c r="X284" s="16" t="str">
        <f t="shared" si="148"/>
        <v/>
      </c>
      <c r="Y284" s="34" t="str">
        <f t="shared" si="149"/>
        <v/>
      </c>
      <c r="Z284" s="16" t="str">
        <f t="shared" si="150"/>
        <v/>
      </c>
      <c r="AA284" s="16" t="str">
        <f t="shared" si="151"/>
        <v/>
      </c>
      <c r="AB284" s="16" t="str">
        <f t="shared" si="152"/>
        <v/>
      </c>
      <c r="AC284" s="34" t="str">
        <f t="shared" si="153"/>
        <v/>
      </c>
      <c r="AD284" s="16" t="str">
        <f t="shared" si="154"/>
        <v/>
      </c>
      <c r="AE284" s="16" t="str">
        <f t="shared" si="155"/>
        <v/>
      </c>
      <c r="AF284" s="16" t="str">
        <f t="shared" si="156"/>
        <v/>
      </c>
      <c r="AG284" s="34" t="str">
        <f t="shared" si="157"/>
        <v/>
      </c>
      <c r="AH284" s="16" t="str">
        <f t="shared" si="158"/>
        <v/>
      </c>
      <c r="AI284" s="16" t="str">
        <f t="shared" si="159"/>
        <v/>
      </c>
      <c r="AJ284" s="16" t="str">
        <f t="shared" si="160"/>
        <v/>
      </c>
      <c r="AK284" s="34" t="str">
        <f t="shared" si="161"/>
        <v/>
      </c>
      <c r="AL284" s="34"/>
      <c r="AM284" s="34"/>
      <c r="AN284" s="34"/>
      <c r="AO284" s="34"/>
      <c r="AP284" s="34"/>
      <c r="AQ284" s="34"/>
      <c r="AR284" s="61"/>
      <c r="AS284" s="61"/>
      <c r="AT284" s="61"/>
      <c r="AU284" s="61"/>
      <c r="AV284" s="61"/>
      <c r="AW284" s="61"/>
      <c r="AX284" s="61"/>
      <c r="AY284" s="61"/>
      <c r="AZ284" s="61"/>
      <c r="BA284" s="61"/>
      <c r="BB284" s="61"/>
      <c r="BC284" s="61"/>
      <c r="BD284" s="61"/>
    </row>
    <row r="285" spans="1:56" x14ac:dyDescent="0.2">
      <c r="A285" s="3">
        <v>277</v>
      </c>
      <c r="B285" s="4"/>
      <c r="C285" s="16" t="str">
        <f t="shared" si="132"/>
        <v/>
      </c>
      <c r="D285" s="16" t="str">
        <f t="shared" si="133"/>
        <v/>
      </c>
      <c r="E285" s="20" t="str">
        <f t="shared" si="134"/>
        <v/>
      </c>
      <c r="F285" s="20" t="str">
        <f t="shared" si="135"/>
        <v/>
      </c>
      <c r="G285" s="16" t="str">
        <f t="shared" si="137"/>
        <v/>
      </c>
      <c r="H285" s="17"/>
      <c r="I285" s="17"/>
      <c r="J285" s="36" t="str">
        <f t="shared" si="136"/>
        <v/>
      </c>
      <c r="K285" s="21">
        <f>COUNTIF(D$9:D285,D285)</f>
        <v>202</v>
      </c>
      <c r="L285" s="21">
        <f>COUNTIF(G$9:G285,G285)</f>
        <v>202</v>
      </c>
      <c r="M285" s="16">
        <f>SUMIF(G$9:G285,G285,A$9:A285)</f>
        <v>35653</v>
      </c>
      <c r="N285" s="16" t="str">
        <f t="shared" si="138"/>
        <v/>
      </c>
      <c r="O285" s="16" t="str">
        <f t="shared" si="139"/>
        <v/>
      </c>
      <c r="P285" s="16" t="str">
        <f t="shared" si="140"/>
        <v/>
      </c>
      <c r="Q285" s="34" t="str">
        <f t="shared" si="141"/>
        <v/>
      </c>
      <c r="R285" s="16" t="str">
        <f t="shared" si="142"/>
        <v/>
      </c>
      <c r="S285" s="16" t="str">
        <f t="shared" si="143"/>
        <v/>
      </c>
      <c r="T285" s="16" t="str">
        <f t="shared" si="144"/>
        <v/>
      </c>
      <c r="U285" s="34" t="str">
        <f t="shared" si="145"/>
        <v/>
      </c>
      <c r="V285" s="16" t="str">
        <f t="shared" si="146"/>
        <v/>
      </c>
      <c r="W285" s="16" t="str">
        <f t="shared" si="147"/>
        <v/>
      </c>
      <c r="X285" s="16" t="str">
        <f t="shared" si="148"/>
        <v/>
      </c>
      <c r="Y285" s="34" t="str">
        <f t="shared" si="149"/>
        <v/>
      </c>
      <c r="Z285" s="16" t="str">
        <f t="shared" si="150"/>
        <v/>
      </c>
      <c r="AA285" s="16" t="str">
        <f t="shared" si="151"/>
        <v/>
      </c>
      <c r="AB285" s="16" t="str">
        <f t="shared" si="152"/>
        <v/>
      </c>
      <c r="AC285" s="34" t="str">
        <f t="shared" si="153"/>
        <v/>
      </c>
      <c r="AD285" s="16" t="str">
        <f t="shared" si="154"/>
        <v/>
      </c>
      <c r="AE285" s="16" t="str">
        <f t="shared" si="155"/>
        <v/>
      </c>
      <c r="AF285" s="16" t="str">
        <f t="shared" si="156"/>
        <v/>
      </c>
      <c r="AG285" s="34" t="str">
        <f t="shared" si="157"/>
        <v/>
      </c>
      <c r="AH285" s="16" t="str">
        <f t="shared" si="158"/>
        <v/>
      </c>
      <c r="AI285" s="16" t="str">
        <f t="shared" si="159"/>
        <v/>
      </c>
      <c r="AJ285" s="16" t="str">
        <f t="shared" si="160"/>
        <v/>
      </c>
      <c r="AK285" s="34" t="str">
        <f t="shared" si="161"/>
        <v/>
      </c>
      <c r="AL285" s="34"/>
      <c r="AM285" s="34"/>
      <c r="AN285" s="34"/>
      <c r="AO285" s="34"/>
      <c r="AP285" s="34"/>
      <c r="AQ285" s="34"/>
      <c r="AR285" s="61"/>
      <c r="AS285" s="61"/>
      <c r="AT285" s="61"/>
      <c r="AU285" s="61"/>
      <c r="AV285" s="61"/>
      <c r="AW285" s="61"/>
      <c r="AX285" s="61"/>
      <c r="AY285" s="61"/>
      <c r="AZ285" s="61"/>
      <c r="BA285" s="61"/>
      <c r="BB285" s="61"/>
      <c r="BC285" s="61"/>
      <c r="BD285" s="61"/>
    </row>
    <row r="286" spans="1:56" x14ac:dyDescent="0.2">
      <c r="A286" s="3">
        <v>278</v>
      </c>
      <c r="B286" s="4"/>
      <c r="C286" s="16" t="str">
        <f t="shared" si="132"/>
        <v/>
      </c>
      <c r="D286" s="16" t="str">
        <f t="shared" si="133"/>
        <v/>
      </c>
      <c r="E286" s="20" t="str">
        <f t="shared" si="134"/>
        <v/>
      </c>
      <c r="F286" s="20" t="str">
        <f t="shared" si="135"/>
        <v/>
      </c>
      <c r="G286" s="16" t="str">
        <f t="shared" si="137"/>
        <v/>
      </c>
      <c r="H286" s="17"/>
      <c r="I286" s="17"/>
      <c r="J286" s="36" t="str">
        <f t="shared" si="136"/>
        <v/>
      </c>
      <c r="K286" s="21">
        <f>COUNTIF(D$9:D286,D286)</f>
        <v>203</v>
      </c>
      <c r="L286" s="21">
        <f>COUNTIF(G$9:G286,G286)</f>
        <v>203</v>
      </c>
      <c r="M286" s="16">
        <f>SUMIF(G$9:G286,G286,A$9:A286)</f>
        <v>35931</v>
      </c>
      <c r="N286" s="16" t="str">
        <f t="shared" si="138"/>
        <v/>
      </c>
      <c r="O286" s="16" t="str">
        <f t="shared" si="139"/>
        <v/>
      </c>
      <c r="P286" s="16" t="str">
        <f t="shared" si="140"/>
        <v/>
      </c>
      <c r="Q286" s="34" t="str">
        <f t="shared" si="141"/>
        <v/>
      </c>
      <c r="R286" s="16" t="str">
        <f t="shared" si="142"/>
        <v/>
      </c>
      <c r="S286" s="16" t="str">
        <f t="shared" si="143"/>
        <v/>
      </c>
      <c r="T286" s="16" t="str">
        <f t="shared" si="144"/>
        <v/>
      </c>
      <c r="U286" s="34" t="str">
        <f t="shared" si="145"/>
        <v/>
      </c>
      <c r="V286" s="16" t="str">
        <f t="shared" si="146"/>
        <v/>
      </c>
      <c r="W286" s="16" t="str">
        <f t="shared" si="147"/>
        <v/>
      </c>
      <c r="X286" s="16" t="str">
        <f t="shared" si="148"/>
        <v/>
      </c>
      <c r="Y286" s="34" t="str">
        <f t="shared" si="149"/>
        <v/>
      </c>
      <c r="Z286" s="16" t="str">
        <f t="shared" si="150"/>
        <v/>
      </c>
      <c r="AA286" s="16" t="str">
        <f t="shared" si="151"/>
        <v/>
      </c>
      <c r="AB286" s="16" t="str">
        <f t="shared" si="152"/>
        <v/>
      </c>
      <c r="AC286" s="34" t="str">
        <f t="shared" si="153"/>
        <v/>
      </c>
      <c r="AD286" s="16" t="str">
        <f t="shared" si="154"/>
        <v/>
      </c>
      <c r="AE286" s="16" t="str">
        <f t="shared" si="155"/>
        <v/>
      </c>
      <c r="AF286" s="16" t="str">
        <f t="shared" si="156"/>
        <v/>
      </c>
      <c r="AG286" s="34" t="str">
        <f t="shared" si="157"/>
        <v/>
      </c>
      <c r="AH286" s="16" t="str">
        <f t="shared" si="158"/>
        <v/>
      </c>
      <c r="AI286" s="16" t="str">
        <f t="shared" si="159"/>
        <v/>
      </c>
      <c r="AJ286" s="16" t="str">
        <f t="shared" si="160"/>
        <v/>
      </c>
      <c r="AK286" s="34" t="str">
        <f t="shared" si="161"/>
        <v/>
      </c>
      <c r="AL286" s="34"/>
      <c r="AM286" s="34"/>
      <c r="AN286" s="34"/>
      <c r="AO286" s="34"/>
      <c r="AP286" s="34"/>
      <c r="AQ286" s="34"/>
      <c r="AR286" s="61"/>
      <c r="AS286" s="61"/>
      <c r="AT286" s="61"/>
      <c r="AU286" s="61"/>
      <c r="AV286" s="61"/>
      <c r="AW286" s="61"/>
      <c r="AX286" s="61"/>
      <c r="AY286" s="61"/>
      <c r="AZ286" s="61"/>
      <c r="BA286" s="61"/>
      <c r="BB286" s="61"/>
      <c r="BC286" s="61"/>
      <c r="BD286" s="61"/>
    </row>
    <row r="287" spans="1:56" x14ac:dyDescent="0.2">
      <c r="A287" s="3">
        <v>279</v>
      </c>
      <c r="B287" s="4"/>
      <c r="C287" s="16" t="str">
        <f t="shared" si="132"/>
        <v/>
      </c>
      <c r="D287" s="16" t="str">
        <f t="shared" si="133"/>
        <v/>
      </c>
      <c r="E287" s="20" t="str">
        <f t="shared" si="134"/>
        <v/>
      </c>
      <c r="F287" s="20" t="str">
        <f t="shared" si="135"/>
        <v/>
      </c>
      <c r="G287" s="16" t="str">
        <f t="shared" si="137"/>
        <v/>
      </c>
      <c r="H287" s="17"/>
      <c r="I287" s="17"/>
      <c r="J287" s="36" t="str">
        <f t="shared" si="136"/>
        <v/>
      </c>
      <c r="K287" s="21">
        <f>COUNTIF(D$9:D287,D287)</f>
        <v>204</v>
      </c>
      <c r="L287" s="21">
        <f>COUNTIF(G$9:G287,G287)</f>
        <v>204</v>
      </c>
      <c r="M287" s="16">
        <f>SUMIF(G$9:G287,G287,A$9:A287)</f>
        <v>36210</v>
      </c>
      <c r="N287" s="16" t="str">
        <f t="shared" si="138"/>
        <v/>
      </c>
      <c r="O287" s="16" t="str">
        <f t="shared" si="139"/>
        <v/>
      </c>
      <c r="P287" s="16" t="str">
        <f t="shared" si="140"/>
        <v/>
      </c>
      <c r="Q287" s="34" t="str">
        <f t="shared" si="141"/>
        <v/>
      </c>
      <c r="R287" s="16" t="str">
        <f t="shared" si="142"/>
        <v/>
      </c>
      <c r="S287" s="16" t="str">
        <f t="shared" si="143"/>
        <v/>
      </c>
      <c r="T287" s="16" t="str">
        <f t="shared" si="144"/>
        <v/>
      </c>
      <c r="U287" s="34" t="str">
        <f t="shared" si="145"/>
        <v/>
      </c>
      <c r="V287" s="16" t="str">
        <f t="shared" si="146"/>
        <v/>
      </c>
      <c r="W287" s="16" t="str">
        <f t="shared" si="147"/>
        <v/>
      </c>
      <c r="X287" s="16" t="str">
        <f t="shared" si="148"/>
        <v/>
      </c>
      <c r="Y287" s="34" t="str">
        <f t="shared" si="149"/>
        <v/>
      </c>
      <c r="Z287" s="16" t="str">
        <f t="shared" si="150"/>
        <v/>
      </c>
      <c r="AA287" s="16" t="str">
        <f t="shared" si="151"/>
        <v/>
      </c>
      <c r="AB287" s="16" t="str">
        <f t="shared" si="152"/>
        <v/>
      </c>
      <c r="AC287" s="34" t="str">
        <f t="shared" si="153"/>
        <v/>
      </c>
      <c r="AD287" s="16" t="str">
        <f t="shared" si="154"/>
        <v/>
      </c>
      <c r="AE287" s="16" t="str">
        <f t="shared" si="155"/>
        <v/>
      </c>
      <c r="AF287" s="16" t="str">
        <f t="shared" si="156"/>
        <v/>
      </c>
      <c r="AG287" s="34" t="str">
        <f t="shared" si="157"/>
        <v/>
      </c>
      <c r="AH287" s="16" t="str">
        <f t="shared" si="158"/>
        <v/>
      </c>
      <c r="AI287" s="16" t="str">
        <f t="shared" si="159"/>
        <v/>
      </c>
      <c r="AJ287" s="16" t="str">
        <f t="shared" si="160"/>
        <v/>
      </c>
      <c r="AK287" s="34" t="str">
        <f t="shared" si="161"/>
        <v/>
      </c>
      <c r="AL287" s="34"/>
      <c r="AM287" s="34"/>
      <c r="AN287" s="34"/>
      <c r="AO287" s="34"/>
      <c r="AP287" s="34"/>
      <c r="AQ287" s="34"/>
      <c r="AR287" s="61"/>
      <c r="AS287" s="61"/>
      <c r="AT287" s="61"/>
      <c r="AU287" s="61"/>
      <c r="AV287" s="61"/>
      <c r="AW287" s="61"/>
      <c r="AX287" s="61"/>
      <c r="AY287" s="61"/>
      <c r="AZ287" s="61"/>
      <c r="BA287" s="61"/>
      <c r="BB287" s="61"/>
      <c r="BC287" s="61"/>
      <c r="BD287" s="61"/>
    </row>
    <row r="288" spans="1:56" x14ac:dyDescent="0.2">
      <c r="A288" s="3">
        <v>280</v>
      </c>
      <c r="B288" s="4"/>
      <c r="C288" s="16" t="str">
        <f t="shared" si="132"/>
        <v/>
      </c>
      <c r="D288" s="16" t="str">
        <f t="shared" si="133"/>
        <v/>
      </c>
      <c r="E288" s="20" t="str">
        <f t="shared" si="134"/>
        <v/>
      </c>
      <c r="F288" s="20" t="str">
        <f t="shared" si="135"/>
        <v/>
      </c>
      <c r="G288" s="16" t="str">
        <f t="shared" si="137"/>
        <v/>
      </c>
      <c r="H288" s="17"/>
      <c r="I288" s="17"/>
      <c r="J288" s="36" t="str">
        <f t="shared" si="136"/>
        <v/>
      </c>
      <c r="K288" s="21">
        <f>COUNTIF(D$9:D288,D288)</f>
        <v>205</v>
      </c>
      <c r="L288" s="21">
        <f>COUNTIF(G$9:G288,G288)</f>
        <v>205</v>
      </c>
      <c r="M288" s="16">
        <f>SUMIF(G$9:G288,G288,A$9:A288)</f>
        <v>36490</v>
      </c>
      <c r="N288" s="16" t="str">
        <f t="shared" si="138"/>
        <v/>
      </c>
      <c r="O288" s="16" t="str">
        <f t="shared" si="139"/>
        <v/>
      </c>
      <c r="P288" s="16" t="str">
        <f t="shared" si="140"/>
        <v/>
      </c>
      <c r="Q288" s="34" t="str">
        <f t="shared" si="141"/>
        <v/>
      </c>
      <c r="R288" s="16" t="str">
        <f t="shared" si="142"/>
        <v/>
      </c>
      <c r="S288" s="16" t="str">
        <f t="shared" si="143"/>
        <v/>
      </c>
      <c r="T288" s="16" t="str">
        <f t="shared" si="144"/>
        <v/>
      </c>
      <c r="U288" s="34" t="str">
        <f t="shared" si="145"/>
        <v/>
      </c>
      <c r="V288" s="16" t="str">
        <f t="shared" si="146"/>
        <v/>
      </c>
      <c r="W288" s="16" t="str">
        <f t="shared" si="147"/>
        <v/>
      </c>
      <c r="X288" s="16" t="str">
        <f t="shared" si="148"/>
        <v/>
      </c>
      <c r="Y288" s="34" t="str">
        <f t="shared" si="149"/>
        <v/>
      </c>
      <c r="Z288" s="16" t="str">
        <f t="shared" si="150"/>
        <v/>
      </c>
      <c r="AA288" s="16" t="str">
        <f t="shared" si="151"/>
        <v/>
      </c>
      <c r="AB288" s="16" t="str">
        <f t="shared" si="152"/>
        <v/>
      </c>
      <c r="AC288" s="34" t="str">
        <f t="shared" si="153"/>
        <v/>
      </c>
      <c r="AD288" s="16" t="str">
        <f t="shared" si="154"/>
        <v/>
      </c>
      <c r="AE288" s="16" t="str">
        <f t="shared" si="155"/>
        <v/>
      </c>
      <c r="AF288" s="16" t="str">
        <f t="shared" si="156"/>
        <v/>
      </c>
      <c r="AG288" s="34" t="str">
        <f t="shared" si="157"/>
        <v/>
      </c>
      <c r="AH288" s="16" t="str">
        <f t="shared" si="158"/>
        <v/>
      </c>
      <c r="AI288" s="16" t="str">
        <f t="shared" si="159"/>
        <v/>
      </c>
      <c r="AJ288" s="16" t="str">
        <f t="shared" si="160"/>
        <v/>
      </c>
      <c r="AK288" s="34" t="str">
        <f t="shared" si="161"/>
        <v/>
      </c>
      <c r="AL288" s="34"/>
      <c r="AM288" s="34"/>
      <c r="AN288" s="34"/>
      <c r="AO288" s="34"/>
      <c r="AP288" s="34"/>
      <c r="AQ288" s="34"/>
      <c r="AR288" s="61"/>
      <c r="AS288" s="61"/>
      <c r="AT288" s="61"/>
      <c r="AU288" s="61"/>
      <c r="AV288" s="61"/>
      <c r="AW288" s="61"/>
      <c r="AX288" s="61"/>
      <c r="AY288" s="61"/>
      <c r="AZ288" s="61"/>
      <c r="BA288" s="61"/>
      <c r="BB288" s="61"/>
      <c r="BC288" s="61"/>
      <c r="BD288" s="61"/>
    </row>
    <row r="289" spans="1:56" x14ac:dyDescent="0.2">
      <c r="A289" s="3">
        <v>281</v>
      </c>
      <c r="B289" s="4"/>
      <c r="C289" s="16" t="str">
        <f t="shared" si="132"/>
        <v/>
      </c>
      <c r="D289" s="16" t="str">
        <f t="shared" si="133"/>
        <v/>
      </c>
      <c r="E289" s="20" t="str">
        <f t="shared" si="134"/>
        <v/>
      </c>
      <c r="F289" s="20" t="str">
        <f t="shared" si="135"/>
        <v/>
      </c>
      <c r="G289" s="16" t="str">
        <f t="shared" si="137"/>
        <v/>
      </c>
      <c r="H289" s="17"/>
      <c r="I289" s="17"/>
      <c r="J289" s="36" t="str">
        <f t="shared" si="136"/>
        <v/>
      </c>
      <c r="K289" s="21">
        <f>COUNTIF(D$9:D289,D289)</f>
        <v>206</v>
      </c>
      <c r="L289" s="21">
        <f>COUNTIF(G$9:G289,G289)</f>
        <v>206</v>
      </c>
      <c r="M289" s="16">
        <f>SUMIF(G$9:G289,G289,A$9:A289)</f>
        <v>36771</v>
      </c>
      <c r="N289" s="16" t="str">
        <f t="shared" si="138"/>
        <v/>
      </c>
      <c r="O289" s="16" t="str">
        <f t="shared" si="139"/>
        <v/>
      </c>
      <c r="P289" s="16" t="str">
        <f t="shared" si="140"/>
        <v/>
      </c>
      <c r="Q289" s="34" t="str">
        <f t="shared" si="141"/>
        <v/>
      </c>
      <c r="R289" s="16" t="str">
        <f t="shared" si="142"/>
        <v/>
      </c>
      <c r="S289" s="16" t="str">
        <f t="shared" si="143"/>
        <v/>
      </c>
      <c r="T289" s="16" t="str">
        <f t="shared" si="144"/>
        <v/>
      </c>
      <c r="U289" s="34" t="str">
        <f t="shared" si="145"/>
        <v/>
      </c>
      <c r="V289" s="16" t="str">
        <f t="shared" si="146"/>
        <v/>
      </c>
      <c r="W289" s="16" t="str">
        <f t="shared" si="147"/>
        <v/>
      </c>
      <c r="X289" s="16" t="str">
        <f t="shared" si="148"/>
        <v/>
      </c>
      <c r="Y289" s="34" t="str">
        <f t="shared" si="149"/>
        <v/>
      </c>
      <c r="Z289" s="16" t="str">
        <f t="shared" si="150"/>
        <v/>
      </c>
      <c r="AA289" s="16" t="str">
        <f t="shared" si="151"/>
        <v/>
      </c>
      <c r="AB289" s="16" t="str">
        <f t="shared" si="152"/>
        <v/>
      </c>
      <c r="AC289" s="34" t="str">
        <f t="shared" si="153"/>
        <v/>
      </c>
      <c r="AD289" s="16" t="str">
        <f t="shared" si="154"/>
        <v/>
      </c>
      <c r="AE289" s="16" t="str">
        <f t="shared" si="155"/>
        <v/>
      </c>
      <c r="AF289" s="16" t="str">
        <f t="shared" si="156"/>
        <v/>
      </c>
      <c r="AG289" s="34" t="str">
        <f t="shared" si="157"/>
        <v/>
      </c>
      <c r="AH289" s="16" t="str">
        <f t="shared" si="158"/>
        <v/>
      </c>
      <c r="AI289" s="16" t="str">
        <f t="shared" si="159"/>
        <v/>
      </c>
      <c r="AJ289" s="16" t="str">
        <f t="shared" si="160"/>
        <v/>
      </c>
      <c r="AK289" s="34" t="str">
        <f t="shared" si="161"/>
        <v/>
      </c>
      <c r="AL289" s="34"/>
      <c r="AM289" s="34"/>
      <c r="AN289" s="34"/>
      <c r="AO289" s="34"/>
      <c r="AP289" s="34"/>
      <c r="AQ289" s="34"/>
      <c r="AR289" s="61"/>
      <c r="AS289" s="61"/>
      <c r="AT289" s="61"/>
      <c r="AU289" s="61"/>
      <c r="AV289" s="61"/>
      <c r="AW289" s="61"/>
      <c r="AX289" s="61"/>
      <c r="AY289" s="61"/>
      <c r="AZ289" s="61"/>
      <c r="BA289" s="61"/>
      <c r="BB289" s="61"/>
      <c r="BC289" s="61"/>
      <c r="BD289" s="61"/>
    </row>
    <row r="290" spans="1:56" x14ac:dyDescent="0.2">
      <c r="A290" s="3">
        <v>282</v>
      </c>
      <c r="B290" s="4"/>
      <c r="C290" s="16" t="str">
        <f t="shared" si="132"/>
        <v/>
      </c>
      <c r="D290" s="16" t="str">
        <f t="shared" si="133"/>
        <v/>
      </c>
      <c r="E290" s="20" t="str">
        <f t="shared" si="134"/>
        <v/>
      </c>
      <c r="F290" s="20" t="str">
        <f t="shared" si="135"/>
        <v/>
      </c>
      <c r="G290" s="16" t="str">
        <f t="shared" si="137"/>
        <v/>
      </c>
      <c r="H290" s="17"/>
      <c r="I290" s="17"/>
      <c r="J290" s="36" t="str">
        <f t="shared" si="136"/>
        <v/>
      </c>
      <c r="K290" s="21">
        <f>COUNTIF(D$9:D290,D290)</f>
        <v>207</v>
      </c>
      <c r="L290" s="21">
        <f>COUNTIF(G$9:G290,G290)</f>
        <v>207</v>
      </c>
      <c r="M290" s="16">
        <f>SUMIF(G$9:G290,G290,A$9:A290)</f>
        <v>37053</v>
      </c>
      <c r="N290" s="16" t="str">
        <f t="shared" si="138"/>
        <v/>
      </c>
      <c r="O290" s="16" t="str">
        <f t="shared" si="139"/>
        <v/>
      </c>
      <c r="P290" s="16" t="str">
        <f t="shared" si="140"/>
        <v/>
      </c>
      <c r="Q290" s="34" t="str">
        <f t="shared" si="141"/>
        <v/>
      </c>
      <c r="R290" s="16" t="str">
        <f t="shared" si="142"/>
        <v/>
      </c>
      <c r="S290" s="16" t="str">
        <f t="shared" si="143"/>
        <v/>
      </c>
      <c r="T290" s="16" t="str">
        <f t="shared" si="144"/>
        <v/>
      </c>
      <c r="U290" s="34" t="str">
        <f t="shared" si="145"/>
        <v/>
      </c>
      <c r="V290" s="16" t="str">
        <f t="shared" si="146"/>
        <v/>
      </c>
      <c r="W290" s="16" t="str">
        <f t="shared" si="147"/>
        <v/>
      </c>
      <c r="X290" s="16" t="str">
        <f t="shared" si="148"/>
        <v/>
      </c>
      <c r="Y290" s="34" t="str">
        <f t="shared" si="149"/>
        <v/>
      </c>
      <c r="Z290" s="16" t="str">
        <f t="shared" si="150"/>
        <v/>
      </c>
      <c r="AA290" s="16" t="str">
        <f t="shared" si="151"/>
        <v/>
      </c>
      <c r="AB290" s="16" t="str">
        <f t="shared" si="152"/>
        <v/>
      </c>
      <c r="AC290" s="34" t="str">
        <f t="shared" si="153"/>
        <v/>
      </c>
      <c r="AD290" s="16" t="str">
        <f t="shared" si="154"/>
        <v/>
      </c>
      <c r="AE290" s="16" t="str">
        <f t="shared" si="155"/>
        <v/>
      </c>
      <c r="AF290" s="16" t="str">
        <f t="shared" si="156"/>
        <v/>
      </c>
      <c r="AG290" s="34" t="str">
        <f t="shared" si="157"/>
        <v/>
      </c>
      <c r="AH290" s="16" t="str">
        <f t="shared" si="158"/>
        <v/>
      </c>
      <c r="AI290" s="16" t="str">
        <f t="shared" si="159"/>
        <v/>
      </c>
      <c r="AJ290" s="16" t="str">
        <f t="shared" si="160"/>
        <v/>
      </c>
      <c r="AK290" s="34" t="str">
        <f t="shared" si="161"/>
        <v/>
      </c>
      <c r="AL290" s="34"/>
      <c r="AM290" s="34"/>
      <c r="AN290" s="34"/>
      <c r="AO290" s="34"/>
      <c r="AP290" s="34"/>
      <c r="AQ290" s="34"/>
      <c r="AR290" s="61"/>
      <c r="AS290" s="61"/>
      <c r="AT290" s="61"/>
      <c r="AU290" s="61"/>
      <c r="AV290" s="61"/>
      <c r="AW290" s="61"/>
      <c r="AX290" s="61"/>
      <c r="AY290" s="61"/>
      <c r="AZ290" s="61"/>
      <c r="BA290" s="61"/>
      <c r="BB290" s="61"/>
      <c r="BC290" s="61"/>
      <c r="BD290" s="61"/>
    </row>
    <row r="291" spans="1:56" x14ac:dyDescent="0.2">
      <c r="A291" s="3">
        <v>283</v>
      </c>
      <c r="B291" s="4"/>
      <c r="C291" s="16" t="str">
        <f t="shared" si="132"/>
        <v/>
      </c>
      <c r="D291" s="16" t="str">
        <f t="shared" si="133"/>
        <v/>
      </c>
      <c r="E291" s="20" t="str">
        <f t="shared" si="134"/>
        <v/>
      </c>
      <c r="F291" s="20" t="str">
        <f t="shared" si="135"/>
        <v/>
      </c>
      <c r="G291" s="16" t="str">
        <f t="shared" si="137"/>
        <v/>
      </c>
      <c r="H291" s="17"/>
      <c r="I291" s="17"/>
      <c r="J291" s="36" t="str">
        <f t="shared" si="136"/>
        <v/>
      </c>
      <c r="K291" s="21">
        <f>COUNTIF(D$9:D291,D291)</f>
        <v>208</v>
      </c>
      <c r="L291" s="21">
        <f>COUNTIF(G$9:G291,G291)</f>
        <v>208</v>
      </c>
      <c r="M291" s="16">
        <f>SUMIF(G$9:G291,G291,A$9:A291)</f>
        <v>37336</v>
      </c>
      <c r="N291" s="16" t="str">
        <f t="shared" si="138"/>
        <v/>
      </c>
      <c r="O291" s="16" t="str">
        <f t="shared" si="139"/>
        <v/>
      </c>
      <c r="P291" s="16" t="str">
        <f t="shared" si="140"/>
        <v/>
      </c>
      <c r="Q291" s="34" t="str">
        <f t="shared" si="141"/>
        <v/>
      </c>
      <c r="R291" s="16" t="str">
        <f t="shared" si="142"/>
        <v/>
      </c>
      <c r="S291" s="16" t="str">
        <f t="shared" si="143"/>
        <v/>
      </c>
      <c r="T291" s="16" t="str">
        <f t="shared" si="144"/>
        <v/>
      </c>
      <c r="U291" s="34" t="str">
        <f t="shared" si="145"/>
        <v/>
      </c>
      <c r="V291" s="16" t="str">
        <f t="shared" si="146"/>
        <v/>
      </c>
      <c r="W291" s="16" t="str">
        <f t="shared" si="147"/>
        <v/>
      </c>
      <c r="X291" s="16" t="str">
        <f t="shared" si="148"/>
        <v/>
      </c>
      <c r="Y291" s="34" t="str">
        <f t="shared" si="149"/>
        <v/>
      </c>
      <c r="Z291" s="16" t="str">
        <f t="shared" si="150"/>
        <v/>
      </c>
      <c r="AA291" s="16" t="str">
        <f t="shared" si="151"/>
        <v/>
      </c>
      <c r="AB291" s="16" t="str">
        <f t="shared" si="152"/>
        <v/>
      </c>
      <c r="AC291" s="34" t="str">
        <f t="shared" si="153"/>
        <v/>
      </c>
      <c r="AD291" s="16" t="str">
        <f t="shared" si="154"/>
        <v/>
      </c>
      <c r="AE291" s="16" t="str">
        <f t="shared" si="155"/>
        <v/>
      </c>
      <c r="AF291" s="16" t="str">
        <f t="shared" si="156"/>
        <v/>
      </c>
      <c r="AG291" s="34" t="str">
        <f t="shared" si="157"/>
        <v/>
      </c>
      <c r="AH291" s="16" t="str">
        <f t="shared" si="158"/>
        <v/>
      </c>
      <c r="AI291" s="16" t="str">
        <f t="shared" si="159"/>
        <v/>
      </c>
      <c r="AJ291" s="16" t="str">
        <f t="shared" si="160"/>
        <v/>
      </c>
      <c r="AK291" s="34" t="str">
        <f t="shared" si="161"/>
        <v/>
      </c>
      <c r="AL291" s="34"/>
      <c r="AM291" s="34"/>
      <c r="AN291" s="34"/>
      <c r="AO291" s="34"/>
      <c r="AP291" s="34"/>
      <c r="AQ291" s="34"/>
      <c r="AR291" s="61"/>
      <c r="AS291" s="61"/>
      <c r="AT291" s="61"/>
      <c r="AU291" s="61"/>
      <c r="AV291" s="61"/>
      <c r="AW291" s="61"/>
      <c r="AX291" s="61"/>
      <c r="AY291" s="61"/>
      <c r="AZ291" s="61"/>
      <c r="BA291" s="61"/>
      <c r="BB291" s="61"/>
      <c r="BC291" s="61"/>
      <c r="BD291" s="61"/>
    </row>
    <row r="292" spans="1:56" x14ac:dyDescent="0.2">
      <c r="A292" s="3">
        <v>284</v>
      </c>
      <c r="B292" s="4"/>
      <c r="C292" s="16" t="str">
        <f t="shared" si="132"/>
        <v/>
      </c>
      <c r="D292" s="16" t="str">
        <f t="shared" si="133"/>
        <v/>
      </c>
      <c r="E292" s="20" t="str">
        <f t="shared" si="134"/>
        <v/>
      </c>
      <c r="F292" s="20" t="str">
        <f t="shared" si="135"/>
        <v/>
      </c>
      <c r="G292" s="16" t="str">
        <f t="shared" si="137"/>
        <v/>
      </c>
      <c r="H292" s="17"/>
      <c r="I292" s="17"/>
      <c r="J292" s="36" t="str">
        <f t="shared" si="136"/>
        <v/>
      </c>
      <c r="K292" s="21">
        <f>COUNTIF(D$9:D292,D292)</f>
        <v>209</v>
      </c>
      <c r="L292" s="21">
        <f>COUNTIF(G$9:G292,G292)</f>
        <v>209</v>
      </c>
      <c r="M292" s="16">
        <f>SUMIF(G$9:G292,G292,A$9:A292)</f>
        <v>37620</v>
      </c>
      <c r="N292" s="16" t="str">
        <f t="shared" si="138"/>
        <v/>
      </c>
      <c r="O292" s="16" t="str">
        <f t="shared" si="139"/>
        <v/>
      </c>
      <c r="P292" s="16" t="str">
        <f t="shared" si="140"/>
        <v/>
      </c>
      <c r="Q292" s="34" t="str">
        <f t="shared" si="141"/>
        <v/>
      </c>
      <c r="R292" s="16" t="str">
        <f t="shared" si="142"/>
        <v/>
      </c>
      <c r="S292" s="16" t="str">
        <f t="shared" si="143"/>
        <v/>
      </c>
      <c r="T292" s="16" t="str">
        <f t="shared" si="144"/>
        <v/>
      </c>
      <c r="U292" s="34" t="str">
        <f t="shared" si="145"/>
        <v/>
      </c>
      <c r="V292" s="16" t="str">
        <f t="shared" si="146"/>
        <v/>
      </c>
      <c r="W292" s="16" t="str">
        <f t="shared" si="147"/>
        <v/>
      </c>
      <c r="X292" s="16" t="str">
        <f t="shared" si="148"/>
        <v/>
      </c>
      <c r="Y292" s="34" t="str">
        <f t="shared" si="149"/>
        <v/>
      </c>
      <c r="Z292" s="16" t="str">
        <f t="shared" si="150"/>
        <v/>
      </c>
      <c r="AA292" s="16" t="str">
        <f t="shared" si="151"/>
        <v/>
      </c>
      <c r="AB292" s="16" t="str">
        <f t="shared" si="152"/>
        <v/>
      </c>
      <c r="AC292" s="34" t="str">
        <f t="shared" si="153"/>
        <v/>
      </c>
      <c r="AD292" s="16" t="str">
        <f t="shared" si="154"/>
        <v/>
      </c>
      <c r="AE292" s="16" t="str">
        <f t="shared" si="155"/>
        <v/>
      </c>
      <c r="AF292" s="16" t="str">
        <f t="shared" si="156"/>
        <v/>
      </c>
      <c r="AG292" s="34" t="str">
        <f t="shared" si="157"/>
        <v/>
      </c>
      <c r="AH292" s="16" t="str">
        <f t="shared" si="158"/>
        <v/>
      </c>
      <c r="AI292" s="16" t="str">
        <f t="shared" si="159"/>
        <v/>
      </c>
      <c r="AJ292" s="16" t="str">
        <f t="shared" si="160"/>
        <v/>
      </c>
      <c r="AK292" s="34" t="str">
        <f t="shared" si="161"/>
        <v/>
      </c>
      <c r="AL292" s="34"/>
      <c r="AM292" s="34"/>
      <c r="AN292" s="34"/>
      <c r="AO292" s="34"/>
      <c r="AP292" s="34"/>
      <c r="AQ292" s="34"/>
      <c r="AR292" s="61"/>
      <c r="AS292" s="61"/>
      <c r="AT292" s="61"/>
      <c r="AU292" s="61"/>
      <c r="AV292" s="61"/>
      <c r="AW292" s="61"/>
      <c r="AX292" s="61"/>
      <c r="AY292" s="61"/>
      <c r="AZ292" s="61"/>
      <c r="BA292" s="61"/>
      <c r="BB292" s="61"/>
      <c r="BC292" s="61"/>
      <c r="BD292" s="61"/>
    </row>
    <row r="293" spans="1:56" x14ac:dyDescent="0.2">
      <c r="A293" s="3">
        <v>285</v>
      </c>
      <c r="B293" s="4"/>
      <c r="C293" s="16" t="str">
        <f t="shared" si="132"/>
        <v/>
      </c>
      <c r="D293" s="16" t="str">
        <f t="shared" si="133"/>
        <v/>
      </c>
      <c r="E293" s="20" t="str">
        <f t="shared" si="134"/>
        <v/>
      </c>
      <c r="F293" s="20" t="str">
        <f t="shared" si="135"/>
        <v/>
      </c>
      <c r="G293" s="16" t="str">
        <f t="shared" si="137"/>
        <v/>
      </c>
      <c r="H293" s="17"/>
      <c r="I293" s="17"/>
      <c r="J293" s="36" t="str">
        <f t="shared" si="136"/>
        <v/>
      </c>
      <c r="K293" s="21">
        <f>COUNTIF(D$9:D293,D293)</f>
        <v>210</v>
      </c>
      <c r="L293" s="21">
        <f>COUNTIF(G$9:G293,G293)</f>
        <v>210</v>
      </c>
      <c r="M293" s="16">
        <f>SUMIF(G$9:G293,G293,A$9:A293)</f>
        <v>37905</v>
      </c>
      <c r="N293" s="16" t="str">
        <f t="shared" si="138"/>
        <v/>
      </c>
      <c r="O293" s="16" t="str">
        <f t="shared" si="139"/>
        <v/>
      </c>
      <c r="P293" s="16" t="str">
        <f t="shared" si="140"/>
        <v/>
      </c>
      <c r="Q293" s="34" t="str">
        <f t="shared" si="141"/>
        <v/>
      </c>
      <c r="R293" s="16" t="str">
        <f t="shared" si="142"/>
        <v/>
      </c>
      <c r="S293" s="16" t="str">
        <f t="shared" si="143"/>
        <v/>
      </c>
      <c r="T293" s="16" t="str">
        <f t="shared" si="144"/>
        <v/>
      </c>
      <c r="U293" s="34" t="str">
        <f t="shared" si="145"/>
        <v/>
      </c>
      <c r="V293" s="16" t="str">
        <f t="shared" si="146"/>
        <v/>
      </c>
      <c r="W293" s="16" t="str">
        <f t="shared" si="147"/>
        <v/>
      </c>
      <c r="X293" s="16" t="str">
        <f t="shared" si="148"/>
        <v/>
      </c>
      <c r="Y293" s="34" t="str">
        <f t="shared" si="149"/>
        <v/>
      </c>
      <c r="Z293" s="16" t="str">
        <f t="shared" si="150"/>
        <v/>
      </c>
      <c r="AA293" s="16" t="str">
        <f t="shared" si="151"/>
        <v/>
      </c>
      <c r="AB293" s="16" t="str">
        <f t="shared" si="152"/>
        <v/>
      </c>
      <c r="AC293" s="34" t="str">
        <f t="shared" si="153"/>
        <v/>
      </c>
      <c r="AD293" s="16" t="str">
        <f t="shared" si="154"/>
        <v/>
      </c>
      <c r="AE293" s="16" t="str">
        <f t="shared" si="155"/>
        <v/>
      </c>
      <c r="AF293" s="16" t="str">
        <f t="shared" si="156"/>
        <v/>
      </c>
      <c r="AG293" s="34" t="str">
        <f t="shared" si="157"/>
        <v/>
      </c>
      <c r="AH293" s="16" t="str">
        <f t="shared" si="158"/>
        <v/>
      </c>
      <c r="AI293" s="16" t="str">
        <f t="shared" si="159"/>
        <v/>
      </c>
      <c r="AJ293" s="16" t="str">
        <f t="shared" si="160"/>
        <v/>
      </c>
      <c r="AK293" s="34" t="str">
        <f t="shared" si="161"/>
        <v/>
      </c>
      <c r="AL293" s="34"/>
      <c r="AM293" s="34"/>
      <c r="AN293" s="34"/>
      <c r="AO293" s="34"/>
      <c r="AP293" s="34"/>
      <c r="AQ293" s="34"/>
      <c r="AR293" s="61"/>
      <c r="AS293" s="61"/>
      <c r="AT293" s="61"/>
      <c r="AU293" s="61"/>
      <c r="AV293" s="61"/>
      <c r="AW293" s="61"/>
      <c r="AX293" s="61"/>
      <c r="AY293" s="61"/>
      <c r="AZ293" s="61"/>
      <c r="BA293" s="61"/>
      <c r="BB293" s="61"/>
      <c r="BC293" s="61"/>
      <c r="BD293" s="61"/>
    </row>
    <row r="294" spans="1:56" x14ac:dyDescent="0.2">
      <c r="A294" s="3">
        <v>286</v>
      </c>
      <c r="B294" s="4"/>
      <c r="C294" s="16" t="str">
        <f t="shared" si="132"/>
        <v/>
      </c>
      <c r="D294" s="16" t="str">
        <f t="shared" si="133"/>
        <v/>
      </c>
      <c r="E294" s="20" t="str">
        <f t="shared" si="134"/>
        <v/>
      </c>
      <c r="F294" s="20" t="str">
        <f t="shared" si="135"/>
        <v/>
      </c>
      <c r="G294" s="16" t="str">
        <f t="shared" si="137"/>
        <v/>
      </c>
      <c r="H294" s="17"/>
      <c r="I294" s="17"/>
      <c r="J294" s="36" t="str">
        <f t="shared" si="136"/>
        <v/>
      </c>
      <c r="K294" s="21">
        <f>COUNTIF(D$9:D294,D294)</f>
        <v>211</v>
      </c>
      <c r="L294" s="21">
        <f>COUNTIF(G$9:G294,G294)</f>
        <v>211</v>
      </c>
      <c r="M294" s="16">
        <f>SUMIF(G$9:G294,G294,A$9:A294)</f>
        <v>38191</v>
      </c>
      <c r="N294" s="16" t="str">
        <f t="shared" si="138"/>
        <v/>
      </c>
      <c r="O294" s="16" t="str">
        <f t="shared" si="139"/>
        <v/>
      </c>
      <c r="P294" s="16" t="str">
        <f t="shared" si="140"/>
        <v/>
      </c>
      <c r="Q294" s="34" t="str">
        <f t="shared" si="141"/>
        <v/>
      </c>
      <c r="R294" s="16" t="str">
        <f t="shared" si="142"/>
        <v/>
      </c>
      <c r="S294" s="16" t="str">
        <f t="shared" si="143"/>
        <v/>
      </c>
      <c r="T294" s="16" t="str">
        <f t="shared" si="144"/>
        <v/>
      </c>
      <c r="U294" s="34" t="str">
        <f t="shared" si="145"/>
        <v/>
      </c>
      <c r="V294" s="16" t="str">
        <f t="shared" si="146"/>
        <v/>
      </c>
      <c r="W294" s="16" t="str">
        <f t="shared" si="147"/>
        <v/>
      </c>
      <c r="X294" s="16" t="str">
        <f t="shared" si="148"/>
        <v/>
      </c>
      <c r="Y294" s="34" t="str">
        <f t="shared" si="149"/>
        <v/>
      </c>
      <c r="Z294" s="16" t="str">
        <f t="shared" si="150"/>
        <v/>
      </c>
      <c r="AA294" s="16" t="str">
        <f t="shared" si="151"/>
        <v/>
      </c>
      <c r="AB294" s="16" t="str">
        <f t="shared" si="152"/>
        <v/>
      </c>
      <c r="AC294" s="34" t="str">
        <f t="shared" si="153"/>
        <v/>
      </c>
      <c r="AD294" s="16" t="str">
        <f t="shared" si="154"/>
        <v/>
      </c>
      <c r="AE294" s="16" t="str">
        <f t="shared" si="155"/>
        <v/>
      </c>
      <c r="AF294" s="16" t="str">
        <f t="shared" si="156"/>
        <v/>
      </c>
      <c r="AG294" s="34" t="str">
        <f t="shared" si="157"/>
        <v/>
      </c>
      <c r="AH294" s="16" t="str">
        <f t="shared" si="158"/>
        <v/>
      </c>
      <c r="AI294" s="16" t="str">
        <f t="shared" si="159"/>
        <v/>
      </c>
      <c r="AJ294" s="16" t="str">
        <f t="shared" si="160"/>
        <v/>
      </c>
      <c r="AK294" s="34" t="str">
        <f t="shared" si="161"/>
        <v/>
      </c>
      <c r="AL294" s="34"/>
      <c r="AM294" s="34"/>
      <c r="AN294" s="34"/>
      <c r="AO294" s="34"/>
      <c r="AP294" s="34"/>
      <c r="AQ294" s="34"/>
      <c r="AR294" s="61"/>
      <c r="AS294" s="61"/>
      <c r="AT294" s="61"/>
      <c r="AU294" s="61"/>
      <c r="AV294" s="61"/>
      <c r="AW294" s="61"/>
      <c r="AX294" s="61"/>
      <c r="AY294" s="61"/>
      <c r="AZ294" s="61"/>
      <c r="BA294" s="61"/>
      <c r="BB294" s="61"/>
      <c r="BC294" s="61"/>
      <c r="BD294" s="61"/>
    </row>
    <row r="295" spans="1:56" x14ac:dyDescent="0.2">
      <c r="A295" s="3">
        <v>287</v>
      </c>
      <c r="B295" s="4"/>
      <c r="C295" s="16" t="str">
        <f t="shared" si="132"/>
        <v/>
      </c>
      <c r="D295" s="16" t="str">
        <f t="shared" si="133"/>
        <v/>
      </c>
      <c r="E295" s="20" t="str">
        <f t="shared" si="134"/>
        <v/>
      </c>
      <c r="F295" s="20" t="str">
        <f t="shared" si="135"/>
        <v/>
      </c>
      <c r="G295" s="16" t="str">
        <f t="shared" si="137"/>
        <v/>
      </c>
      <c r="H295" s="17"/>
      <c r="I295" s="17"/>
      <c r="J295" s="36" t="str">
        <f t="shared" si="136"/>
        <v/>
      </c>
      <c r="K295" s="21">
        <f>COUNTIF(D$9:D295,D295)</f>
        <v>212</v>
      </c>
      <c r="L295" s="21">
        <f>COUNTIF(G$9:G295,G295)</f>
        <v>212</v>
      </c>
      <c r="M295" s="16">
        <f>SUMIF(G$9:G295,G295,A$9:A295)</f>
        <v>38478</v>
      </c>
      <c r="N295" s="16" t="str">
        <f t="shared" si="138"/>
        <v/>
      </c>
      <c r="O295" s="16" t="str">
        <f t="shared" si="139"/>
        <v/>
      </c>
      <c r="P295" s="16" t="str">
        <f t="shared" si="140"/>
        <v/>
      </c>
      <c r="Q295" s="34" t="str">
        <f t="shared" si="141"/>
        <v/>
      </c>
      <c r="R295" s="16" t="str">
        <f t="shared" si="142"/>
        <v/>
      </c>
      <c r="S295" s="16" t="str">
        <f t="shared" si="143"/>
        <v/>
      </c>
      <c r="T295" s="16" t="str">
        <f t="shared" si="144"/>
        <v/>
      </c>
      <c r="U295" s="34" t="str">
        <f t="shared" si="145"/>
        <v/>
      </c>
      <c r="V295" s="16" t="str">
        <f t="shared" si="146"/>
        <v/>
      </c>
      <c r="W295" s="16" t="str">
        <f t="shared" si="147"/>
        <v/>
      </c>
      <c r="X295" s="16" t="str">
        <f t="shared" si="148"/>
        <v/>
      </c>
      <c r="Y295" s="34" t="str">
        <f t="shared" si="149"/>
        <v/>
      </c>
      <c r="Z295" s="16" t="str">
        <f t="shared" si="150"/>
        <v/>
      </c>
      <c r="AA295" s="16" t="str">
        <f t="shared" si="151"/>
        <v/>
      </c>
      <c r="AB295" s="16" t="str">
        <f t="shared" si="152"/>
        <v/>
      </c>
      <c r="AC295" s="34" t="str">
        <f t="shared" si="153"/>
        <v/>
      </c>
      <c r="AD295" s="16" t="str">
        <f t="shared" si="154"/>
        <v/>
      </c>
      <c r="AE295" s="16" t="str">
        <f t="shared" si="155"/>
        <v/>
      </c>
      <c r="AF295" s="16" t="str">
        <f t="shared" si="156"/>
        <v/>
      </c>
      <c r="AG295" s="34" t="str">
        <f t="shared" si="157"/>
        <v/>
      </c>
      <c r="AH295" s="16" t="str">
        <f t="shared" si="158"/>
        <v/>
      </c>
      <c r="AI295" s="16" t="str">
        <f t="shared" si="159"/>
        <v/>
      </c>
      <c r="AJ295" s="16" t="str">
        <f t="shared" si="160"/>
        <v/>
      </c>
      <c r="AK295" s="34" t="str">
        <f t="shared" si="161"/>
        <v/>
      </c>
      <c r="AL295" s="34"/>
      <c r="AM295" s="34"/>
      <c r="AN295" s="34"/>
      <c r="AO295" s="34"/>
      <c r="AP295" s="34"/>
      <c r="AQ295" s="34"/>
      <c r="AR295" s="61"/>
      <c r="AS295" s="61"/>
      <c r="AT295" s="61"/>
      <c r="AU295" s="61"/>
      <c r="AV295" s="61"/>
      <c r="AW295" s="61"/>
      <c r="AX295" s="61"/>
      <c r="AY295" s="61"/>
      <c r="AZ295" s="61"/>
      <c r="BA295" s="61"/>
      <c r="BB295" s="61"/>
      <c r="BC295" s="61"/>
      <c r="BD295" s="61"/>
    </row>
    <row r="296" spans="1:56" x14ac:dyDescent="0.2">
      <c r="A296" s="3">
        <v>288</v>
      </c>
      <c r="B296" s="4"/>
      <c r="C296" s="16" t="str">
        <f t="shared" si="132"/>
        <v/>
      </c>
      <c r="D296" s="16" t="str">
        <f t="shared" si="133"/>
        <v/>
      </c>
      <c r="E296" s="20" t="str">
        <f t="shared" si="134"/>
        <v/>
      </c>
      <c r="F296" s="20" t="str">
        <f t="shared" si="135"/>
        <v/>
      </c>
      <c r="G296" s="16" t="str">
        <f t="shared" si="137"/>
        <v/>
      </c>
      <c r="H296" s="17"/>
      <c r="I296" s="17"/>
      <c r="J296" s="36" t="str">
        <f t="shared" si="136"/>
        <v/>
      </c>
      <c r="K296" s="21">
        <f>COUNTIF(D$9:D296,D296)</f>
        <v>213</v>
      </c>
      <c r="L296" s="21">
        <f>COUNTIF(G$9:G296,G296)</f>
        <v>213</v>
      </c>
      <c r="M296" s="16">
        <f>SUMIF(G$9:G296,G296,A$9:A296)</f>
        <v>38766</v>
      </c>
      <c r="N296" s="16" t="str">
        <f t="shared" si="138"/>
        <v/>
      </c>
      <c r="O296" s="16" t="str">
        <f t="shared" si="139"/>
        <v/>
      </c>
      <c r="P296" s="16" t="str">
        <f t="shared" si="140"/>
        <v/>
      </c>
      <c r="Q296" s="34" t="str">
        <f t="shared" si="141"/>
        <v/>
      </c>
      <c r="R296" s="16" t="str">
        <f t="shared" si="142"/>
        <v/>
      </c>
      <c r="S296" s="16" t="str">
        <f t="shared" si="143"/>
        <v/>
      </c>
      <c r="T296" s="16" t="str">
        <f t="shared" si="144"/>
        <v/>
      </c>
      <c r="U296" s="34" t="str">
        <f t="shared" si="145"/>
        <v/>
      </c>
      <c r="V296" s="16" t="str">
        <f t="shared" si="146"/>
        <v/>
      </c>
      <c r="W296" s="16" t="str">
        <f t="shared" si="147"/>
        <v/>
      </c>
      <c r="X296" s="16" t="str">
        <f t="shared" si="148"/>
        <v/>
      </c>
      <c r="Y296" s="34" t="str">
        <f t="shared" si="149"/>
        <v/>
      </c>
      <c r="Z296" s="16" t="str">
        <f t="shared" si="150"/>
        <v/>
      </c>
      <c r="AA296" s="16" t="str">
        <f t="shared" si="151"/>
        <v/>
      </c>
      <c r="AB296" s="16" t="str">
        <f t="shared" si="152"/>
        <v/>
      </c>
      <c r="AC296" s="34" t="str">
        <f t="shared" si="153"/>
        <v/>
      </c>
      <c r="AD296" s="16" t="str">
        <f t="shared" si="154"/>
        <v/>
      </c>
      <c r="AE296" s="16" t="str">
        <f t="shared" si="155"/>
        <v/>
      </c>
      <c r="AF296" s="16" t="str">
        <f t="shared" si="156"/>
        <v/>
      </c>
      <c r="AG296" s="34" t="str">
        <f t="shared" si="157"/>
        <v/>
      </c>
      <c r="AH296" s="16" t="str">
        <f t="shared" si="158"/>
        <v/>
      </c>
      <c r="AI296" s="16" t="str">
        <f t="shared" si="159"/>
        <v/>
      </c>
      <c r="AJ296" s="16" t="str">
        <f t="shared" si="160"/>
        <v/>
      </c>
      <c r="AK296" s="34" t="str">
        <f t="shared" si="161"/>
        <v/>
      </c>
      <c r="AL296" s="34"/>
      <c r="AM296" s="34"/>
      <c r="AN296" s="34"/>
      <c r="AO296" s="34"/>
      <c r="AP296" s="34"/>
      <c r="AQ296" s="34"/>
      <c r="AR296" s="61"/>
      <c r="AS296" s="61"/>
      <c r="AT296" s="61"/>
      <c r="AU296" s="61"/>
      <c r="AV296" s="61"/>
      <c r="AW296" s="61"/>
      <c r="AX296" s="61"/>
      <c r="AY296" s="61"/>
      <c r="AZ296" s="61"/>
      <c r="BA296" s="61"/>
      <c r="BB296" s="61"/>
      <c r="BC296" s="61"/>
      <c r="BD296" s="61"/>
    </row>
    <row r="297" spans="1:56" x14ac:dyDescent="0.2">
      <c r="A297" s="3">
        <v>289</v>
      </c>
      <c r="B297" s="4"/>
      <c r="C297" s="16" t="str">
        <f t="shared" si="132"/>
        <v/>
      </c>
      <c r="D297" s="16" t="str">
        <f t="shared" si="133"/>
        <v/>
      </c>
      <c r="E297" s="20" t="str">
        <f t="shared" si="134"/>
        <v/>
      </c>
      <c r="F297" s="20" t="str">
        <f t="shared" si="135"/>
        <v/>
      </c>
      <c r="G297" s="16" t="str">
        <f t="shared" si="137"/>
        <v/>
      </c>
      <c r="H297" s="17"/>
      <c r="I297" s="17"/>
      <c r="J297" s="36" t="str">
        <f t="shared" si="136"/>
        <v/>
      </c>
      <c r="K297" s="21">
        <f>COUNTIF(D$9:D297,D297)</f>
        <v>214</v>
      </c>
      <c r="L297" s="21">
        <f>COUNTIF(G$9:G297,G297)</f>
        <v>214</v>
      </c>
      <c r="M297" s="16">
        <f>SUMIF(G$9:G297,G297,A$9:A297)</f>
        <v>39055</v>
      </c>
      <c r="N297" s="16" t="str">
        <f t="shared" si="138"/>
        <v/>
      </c>
      <c r="O297" s="16" t="str">
        <f t="shared" si="139"/>
        <v/>
      </c>
      <c r="P297" s="16" t="str">
        <f t="shared" si="140"/>
        <v/>
      </c>
      <c r="Q297" s="34" t="str">
        <f t="shared" si="141"/>
        <v/>
      </c>
      <c r="R297" s="16" t="str">
        <f t="shared" si="142"/>
        <v/>
      </c>
      <c r="S297" s="16" t="str">
        <f t="shared" si="143"/>
        <v/>
      </c>
      <c r="T297" s="16" t="str">
        <f t="shared" si="144"/>
        <v/>
      </c>
      <c r="U297" s="34" t="str">
        <f t="shared" si="145"/>
        <v/>
      </c>
      <c r="V297" s="16" t="str">
        <f t="shared" si="146"/>
        <v/>
      </c>
      <c r="W297" s="16" t="str">
        <f t="shared" si="147"/>
        <v/>
      </c>
      <c r="X297" s="16" t="str">
        <f t="shared" si="148"/>
        <v/>
      </c>
      <c r="Y297" s="34" t="str">
        <f t="shared" si="149"/>
        <v/>
      </c>
      <c r="Z297" s="16" t="str">
        <f t="shared" si="150"/>
        <v/>
      </c>
      <c r="AA297" s="16" t="str">
        <f t="shared" si="151"/>
        <v/>
      </c>
      <c r="AB297" s="16" t="str">
        <f t="shared" si="152"/>
        <v/>
      </c>
      <c r="AC297" s="34" t="str">
        <f t="shared" si="153"/>
        <v/>
      </c>
      <c r="AD297" s="16" t="str">
        <f t="shared" si="154"/>
        <v/>
      </c>
      <c r="AE297" s="16" t="str">
        <f t="shared" si="155"/>
        <v/>
      </c>
      <c r="AF297" s="16" t="str">
        <f t="shared" si="156"/>
        <v/>
      </c>
      <c r="AG297" s="34" t="str">
        <f t="shared" si="157"/>
        <v/>
      </c>
      <c r="AH297" s="16" t="str">
        <f t="shared" si="158"/>
        <v/>
      </c>
      <c r="AI297" s="16" t="str">
        <f t="shared" si="159"/>
        <v/>
      </c>
      <c r="AJ297" s="16" t="str">
        <f t="shared" si="160"/>
        <v/>
      </c>
      <c r="AK297" s="34" t="str">
        <f t="shared" si="161"/>
        <v/>
      </c>
      <c r="AL297" s="34"/>
      <c r="AM297" s="34"/>
      <c r="AN297" s="34"/>
      <c r="AO297" s="34"/>
      <c r="AP297" s="34"/>
      <c r="AQ297" s="34"/>
      <c r="AR297" s="61"/>
      <c r="AS297" s="61"/>
      <c r="AT297" s="61"/>
      <c r="AU297" s="61"/>
      <c r="AV297" s="61"/>
      <c r="AW297" s="61"/>
      <c r="AX297" s="61"/>
      <c r="AY297" s="61"/>
      <c r="AZ297" s="61"/>
      <c r="BA297" s="61"/>
      <c r="BB297" s="61"/>
      <c r="BC297" s="61"/>
      <c r="BD297" s="61"/>
    </row>
    <row r="298" spans="1:56" x14ac:dyDescent="0.2">
      <c r="A298" s="3">
        <v>290</v>
      </c>
      <c r="B298" s="4"/>
      <c r="C298" s="16" t="str">
        <f t="shared" si="132"/>
        <v/>
      </c>
      <c r="D298" s="16" t="str">
        <f t="shared" si="133"/>
        <v/>
      </c>
      <c r="E298" s="20" t="str">
        <f t="shared" si="134"/>
        <v/>
      </c>
      <c r="F298" s="20" t="str">
        <f t="shared" si="135"/>
        <v/>
      </c>
      <c r="G298" s="16" t="str">
        <f t="shared" si="137"/>
        <v/>
      </c>
      <c r="H298" s="17"/>
      <c r="I298" s="17"/>
      <c r="J298" s="36" t="str">
        <f t="shared" si="136"/>
        <v/>
      </c>
      <c r="K298" s="21">
        <f>COUNTIF(D$9:D298,D298)</f>
        <v>215</v>
      </c>
      <c r="L298" s="21">
        <f>COUNTIF(G$9:G298,G298)</f>
        <v>215</v>
      </c>
      <c r="M298" s="16">
        <f>SUMIF(G$9:G298,G298,A$9:A298)</f>
        <v>39345</v>
      </c>
      <c r="N298" s="16" t="str">
        <f t="shared" si="138"/>
        <v/>
      </c>
      <c r="O298" s="16" t="str">
        <f t="shared" si="139"/>
        <v/>
      </c>
      <c r="P298" s="16" t="str">
        <f t="shared" si="140"/>
        <v/>
      </c>
      <c r="Q298" s="34" t="str">
        <f t="shared" si="141"/>
        <v/>
      </c>
      <c r="R298" s="16" t="str">
        <f t="shared" si="142"/>
        <v/>
      </c>
      <c r="S298" s="16" t="str">
        <f t="shared" si="143"/>
        <v/>
      </c>
      <c r="T298" s="16" t="str">
        <f t="shared" si="144"/>
        <v/>
      </c>
      <c r="U298" s="34" t="str">
        <f t="shared" si="145"/>
        <v/>
      </c>
      <c r="V298" s="16" t="str">
        <f t="shared" si="146"/>
        <v/>
      </c>
      <c r="W298" s="16" t="str">
        <f t="shared" si="147"/>
        <v/>
      </c>
      <c r="X298" s="16" t="str">
        <f t="shared" si="148"/>
        <v/>
      </c>
      <c r="Y298" s="34" t="str">
        <f t="shared" si="149"/>
        <v/>
      </c>
      <c r="Z298" s="16" t="str">
        <f t="shared" si="150"/>
        <v/>
      </c>
      <c r="AA298" s="16" t="str">
        <f t="shared" si="151"/>
        <v/>
      </c>
      <c r="AB298" s="16" t="str">
        <f t="shared" si="152"/>
        <v/>
      </c>
      <c r="AC298" s="34" t="str">
        <f t="shared" si="153"/>
        <v/>
      </c>
      <c r="AD298" s="16" t="str">
        <f t="shared" si="154"/>
        <v/>
      </c>
      <c r="AE298" s="16" t="str">
        <f t="shared" si="155"/>
        <v/>
      </c>
      <c r="AF298" s="16" t="str">
        <f t="shared" si="156"/>
        <v/>
      </c>
      <c r="AG298" s="34" t="str">
        <f t="shared" si="157"/>
        <v/>
      </c>
      <c r="AH298" s="16" t="str">
        <f t="shared" si="158"/>
        <v/>
      </c>
      <c r="AI298" s="16" t="str">
        <f t="shared" si="159"/>
        <v/>
      </c>
      <c r="AJ298" s="16" t="str">
        <f t="shared" si="160"/>
        <v/>
      </c>
      <c r="AK298" s="34" t="str">
        <f t="shared" si="161"/>
        <v/>
      </c>
      <c r="AL298" s="34"/>
      <c r="AM298" s="34"/>
      <c r="AN298" s="34"/>
      <c r="AO298" s="34"/>
      <c r="AP298" s="34"/>
      <c r="AQ298" s="34"/>
      <c r="AR298" s="61"/>
      <c r="AS298" s="61"/>
      <c r="AT298" s="61"/>
      <c r="AU298" s="61"/>
      <c r="AV298" s="61"/>
      <c r="AW298" s="61"/>
      <c r="AX298" s="61"/>
      <c r="AY298" s="61"/>
      <c r="AZ298" s="61"/>
      <c r="BA298" s="61"/>
      <c r="BB298" s="61"/>
      <c r="BC298" s="61"/>
      <c r="BD298" s="61"/>
    </row>
    <row r="299" spans="1:56" x14ac:dyDescent="0.2">
      <c r="A299" s="3">
        <v>291</v>
      </c>
      <c r="B299" s="4"/>
      <c r="C299" s="16" t="str">
        <f t="shared" si="132"/>
        <v/>
      </c>
      <c r="D299" s="16" t="str">
        <f t="shared" si="133"/>
        <v/>
      </c>
      <c r="E299" s="20" t="str">
        <f t="shared" si="134"/>
        <v/>
      </c>
      <c r="F299" s="20" t="str">
        <f t="shared" si="135"/>
        <v/>
      </c>
      <c r="G299" s="16" t="str">
        <f t="shared" si="137"/>
        <v/>
      </c>
      <c r="H299" s="17"/>
      <c r="I299" s="17"/>
      <c r="J299" s="36" t="str">
        <f t="shared" si="136"/>
        <v/>
      </c>
      <c r="K299" s="21">
        <f>COUNTIF(D$9:D299,D299)</f>
        <v>216</v>
      </c>
      <c r="L299" s="21">
        <f>COUNTIF(G$9:G299,G299)</f>
        <v>216</v>
      </c>
      <c r="M299" s="16">
        <f>SUMIF(G$9:G299,G299,A$9:A299)</f>
        <v>39636</v>
      </c>
      <c r="N299" s="16" t="str">
        <f t="shared" si="138"/>
        <v/>
      </c>
      <c r="O299" s="16" t="str">
        <f t="shared" si="139"/>
        <v/>
      </c>
      <c r="P299" s="16" t="str">
        <f t="shared" si="140"/>
        <v/>
      </c>
      <c r="Q299" s="34" t="str">
        <f t="shared" si="141"/>
        <v/>
      </c>
      <c r="R299" s="16" t="str">
        <f t="shared" si="142"/>
        <v/>
      </c>
      <c r="S299" s="16" t="str">
        <f t="shared" si="143"/>
        <v/>
      </c>
      <c r="T299" s="16" t="str">
        <f t="shared" si="144"/>
        <v/>
      </c>
      <c r="U299" s="34" t="str">
        <f t="shared" si="145"/>
        <v/>
      </c>
      <c r="V299" s="16" t="str">
        <f t="shared" si="146"/>
        <v/>
      </c>
      <c r="W299" s="16" t="str">
        <f t="shared" si="147"/>
        <v/>
      </c>
      <c r="X299" s="16" t="str">
        <f t="shared" si="148"/>
        <v/>
      </c>
      <c r="Y299" s="34" t="str">
        <f t="shared" si="149"/>
        <v/>
      </c>
      <c r="Z299" s="16" t="str">
        <f t="shared" si="150"/>
        <v/>
      </c>
      <c r="AA299" s="16" t="str">
        <f t="shared" si="151"/>
        <v/>
      </c>
      <c r="AB299" s="16" t="str">
        <f t="shared" si="152"/>
        <v/>
      </c>
      <c r="AC299" s="34" t="str">
        <f t="shared" si="153"/>
        <v/>
      </c>
      <c r="AD299" s="16" t="str">
        <f t="shared" si="154"/>
        <v/>
      </c>
      <c r="AE299" s="16" t="str">
        <f t="shared" si="155"/>
        <v/>
      </c>
      <c r="AF299" s="16" t="str">
        <f t="shared" si="156"/>
        <v/>
      </c>
      <c r="AG299" s="34" t="str">
        <f t="shared" si="157"/>
        <v/>
      </c>
      <c r="AH299" s="16" t="str">
        <f t="shared" si="158"/>
        <v/>
      </c>
      <c r="AI299" s="16" t="str">
        <f t="shared" si="159"/>
        <v/>
      </c>
      <c r="AJ299" s="16" t="str">
        <f t="shared" si="160"/>
        <v/>
      </c>
      <c r="AK299" s="34" t="str">
        <f t="shared" si="161"/>
        <v/>
      </c>
      <c r="AL299" s="34"/>
      <c r="AM299" s="34"/>
      <c r="AN299" s="34"/>
      <c r="AO299" s="34"/>
      <c r="AP299" s="34"/>
      <c r="AQ299" s="34"/>
      <c r="AR299" s="61"/>
      <c r="AS299" s="61"/>
      <c r="AT299" s="61"/>
      <c r="AU299" s="61"/>
      <c r="AV299" s="61"/>
      <c r="AW299" s="61"/>
      <c r="AX299" s="61"/>
      <c r="AY299" s="61"/>
      <c r="AZ299" s="61"/>
      <c r="BA299" s="61"/>
      <c r="BB299" s="61"/>
      <c r="BC299" s="61"/>
      <c r="BD299" s="61"/>
    </row>
    <row r="300" spans="1:56" x14ac:dyDescent="0.2">
      <c r="A300" s="3">
        <v>292</v>
      </c>
      <c r="B300" s="4"/>
      <c r="C300" s="16" t="str">
        <f t="shared" si="132"/>
        <v/>
      </c>
      <c r="D300" s="16" t="str">
        <f t="shared" si="133"/>
        <v/>
      </c>
      <c r="E300" s="20" t="str">
        <f t="shared" si="134"/>
        <v/>
      </c>
      <c r="F300" s="20" t="str">
        <f t="shared" si="135"/>
        <v/>
      </c>
      <c r="G300" s="16" t="str">
        <f t="shared" si="137"/>
        <v/>
      </c>
      <c r="H300" s="17"/>
      <c r="I300" s="17"/>
      <c r="J300" s="36" t="str">
        <f t="shared" si="136"/>
        <v/>
      </c>
      <c r="K300" s="21">
        <f>COUNTIF(D$9:D300,D300)</f>
        <v>217</v>
      </c>
      <c r="L300" s="21">
        <f>COUNTIF(G$9:G300,G300)</f>
        <v>217</v>
      </c>
      <c r="M300" s="16">
        <f>SUMIF(G$9:G300,G300,A$9:A300)</f>
        <v>39928</v>
      </c>
      <c r="N300" s="16" t="str">
        <f t="shared" si="138"/>
        <v/>
      </c>
      <c r="O300" s="16" t="str">
        <f t="shared" si="139"/>
        <v/>
      </c>
      <c r="P300" s="16" t="str">
        <f t="shared" si="140"/>
        <v/>
      </c>
      <c r="Q300" s="34" t="str">
        <f t="shared" si="141"/>
        <v/>
      </c>
      <c r="R300" s="16" t="str">
        <f t="shared" si="142"/>
        <v/>
      </c>
      <c r="S300" s="16" t="str">
        <f t="shared" si="143"/>
        <v/>
      </c>
      <c r="T300" s="16" t="str">
        <f t="shared" si="144"/>
        <v/>
      </c>
      <c r="U300" s="34" t="str">
        <f t="shared" si="145"/>
        <v/>
      </c>
      <c r="V300" s="16" t="str">
        <f t="shared" si="146"/>
        <v/>
      </c>
      <c r="W300" s="16" t="str">
        <f t="shared" si="147"/>
        <v/>
      </c>
      <c r="X300" s="16" t="str">
        <f t="shared" si="148"/>
        <v/>
      </c>
      <c r="Y300" s="34" t="str">
        <f t="shared" si="149"/>
        <v/>
      </c>
      <c r="Z300" s="16" t="str">
        <f t="shared" si="150"/>
        <v/>
      </c>
      <c r="AA300" s="16" t="str">
        <f t="shared" si="151"/>
        <v/>
      </c>
      <c r="AB300" s="16" t="str">
        <f t="shared" si="152"/>
        <v/>
      </c>
      <c r="AC300" s="34" t="str">
        <f t="shared" si="153"/>
        <v/>
      </c>
      <c r="AD300" s="16" t="str">
        <f t="shared" si="154"/>
        <v/>
      </c>
      <c r="AE300" s="16" t="str">
        <f t="shared" si="155"/>
        <v/>
      </c>
      <c r="AF300" s="16" t="str">
        <f t="shared" si="156"/>
        <v/>
      </c>
      <c r="AG300" s="34" t="str">
        <f t="shared" si="157"/>
        <v/>
      </c>
      <c r="AH300" s="16" t="str">
        <f t="shared" si="158"/>
        <v/>
      </c>
      <c r="AI300" s="16" t="str">
        <f t="shared" si="159"/>
        <v/>
      </c>
      <c r="AJ300" s="16" t="str">
        <f t="shared" si="160"/>
        <v/>
      </c>
      <c r="AK300" s="34" t="str">
        <f t="shared" si="161"/>
        <v/>
      </c>
      <c r="AL300" s="34"/>
      <c r="AM300" s="34"/>
      <c r="AN300" s="34"/>
      <c r="AO300" s="34"/>
      <c r="AP300" s="34"/>
      <c r="AQ300" s="34"/>
      <c r="AR300" s="61"/>
      <c r="AS300" s="61"/>
      <c r="AT300" s="61"/>
      <c r="AU300" s="61"/>
      <c r="AV300" s="61"/>
      <c r="AW300" s="61"/>
      <c r="AX300" s="61"/>
      <c r="AY300" s="61"/>
      <c r="AZ300" s="61"/>
      <c r="BA300" s="61"/>
      <c r="BB300" s="61"/>
      <c r="BC300" s="61"/>
      <c r="BD300" s="61"/>
    </row>
    <row r="301" spans="1:56" x14ac:dyDescent="0.2">
      <c r="A301" s="3">
        <v>293</v>
      </c>
      <c r="B301" s="4"/>
      <c r="C301" s="16" t="str">
        <f t="shared" si="132"/>
        <v/>
      </c>
      <c r="D301" s="16" t="str">
        <f t="shared" si="133"/>
        <v/>
      </c>
      <c r="E301" s="20" t="str">
        <f t="shared" si="134"/>
        <v/>
      </c>
      <c r="F301" s="20" t="str">
        <f t="shared" si="135"/>
        <v/>
      </c>
      <c r="G301" s="16" t="str">
        <f t="shared" si="137"/>
        <v/>
      </c>
      <c r="H301" s="17"/>
      <c r="I301" s="17"/>
      <c r="J301" s="36" t="str">
        <f t="shared" si="136"/>
        <v/>
      </c>
      <c r="K301" s="21">
        <f>COUNTIF(D$9:D301,D301)</f>
        <v>218</v>
      </c>
      <c r="L301" s="21">
        <f>COUNTIF(G$9:G301,G301)</f>
        <v>218</v>
      </c>
      <c r="M301" s="16">
        <f>SUMIF(G$9:G301,G301,A$9:A301)</f>
        <v>40221</v>
      </c>
      <c r="N301" s="16" t="str">
        <f t="shared" si="138"/>
        <v/>
      </c>
      <c r="O301" s="16" t="str">
        <f t="shared" si="139"/>
        <v/>
      </c>
      <c r="P301" s="16" t="str">
        <f t="shared" si="140"/>
        <v/>
      </c>
      <c r="Q301" s="34" t="str">
        <f t="shared" si="141"/>
        <v/>
      </c>
      <c r="R301" s="16" t="str">
        <f t="shared" si="142"/>
        <v/>
      </c>
      <c r="S301" s="16" t="str">
        <f t="shared" si="143"/>
        <v/>
      </c>
      <c r="T301" s="16" t="str">
        <f t="shared" si="144"/>
        <v/>
      </c>
      <c r="U301" s="34" t="str">
        <f t="shared" si="145"/>
        <v/>
      </c>
      <c r="V301" s="16" t="str">
        <f t="shared" si="146"/>
        <v/>
      </c>
      <c r="W301" s="16" t="str">
        <f t="shared" si="147"/>
        <v/>
      </c>
      <c r="X301" s="16" t="str">
        <f t="shared" si="148"/>
        <v/>
      </c>
      <c r="Y301" s="34" t="str">
        <f t="shared" si="149"/>
        <v/>
      </c>
      <c r="Z301" s="16" t="str">
        <f t="shared" si="150"/>
        <v/>
      </c>
      <c r="AA301" s="16" t="str">
        <f t="shared" si="151"/>
        <v/>
      </c>
      <c r="AB301" s="16" t="str">
        <f t="shared" si="152"/>
        <v/>
      </c>
      <c r="AC301" s="34" t="str">
        <f t="shared" si="153"/>
        <v/>
      </c>
      <c r="AD301" s="16" t="str">
        <f t="shared" si="154"/>
        <v/>
      </c>
      <c r="AE301" s="16" t="str">
        <f t="shared" si="155"/>
        <v/>
      </c>
      <c r="AF301" s="16" t="str">
        <f t="shared" si="156"/>
        <v/>
      </c>
      <c r="AG301" s="34" t="str">
        <f t="shared" si="157"/>
        <v/>
      </c>
      <c r="AH301" s="16" t="str">
        <f t="shared" si="158"/>
        <v/>
      </c>
      <c r="AI301" s="16" t="str">
        <f t="shared" si="159"/>
        <v/>
      </c>
      <c r="AJ301" s="16" t="str">
        <f t="shared" si="160"/>
        <v/>
      </c>
      <c r="AK301" s="34" t="str">
        <f t="shared" si="161"/>
        <v/>
      </c>
      <c r="AL301" s="34"/>
      <c r="AM301" s="34"/>
      <c r="AN301" s="34"/>
      <c r="AO301" s="34"/>
      <c r="AP301" s="34"/>
      <c r="AQ301" s="34"/>
      <c r="AR301" s="61"/>
      <c r="AS301" s="61"/>
      <c r="AT301" s="61"/>
      <c r="AU301" s="61"/>
      <c r="AV301" s="61"/>
      <c r="AW301" s="61"/>
      <c r="AX301" s="61"/>
      <c r="AY301" s="61"/>
      <c r="AZ301" s="61"/>
      <c r="BA301" s="61"/>
      <c r="BB301" s="61"/>
      <c r="BC301" s="61"/>
      <c r="BD301" s="61"/>
    </row>
    <row r="302" spans="1:56" x14ac:dyDescent="0.2">
      <c r="A302" s="3">
        <v>294</v>
      </c>
      <c r="B302" s="4"/>
      <c r="C302" s="16" t="str">
        <f t="shared" si="132"/>
        <v/>
      </c>
      <c r="D302" s="16" t="str">
        <f t="shared" si="133"/>
        <v/>
      </c>
      <c r="E302" s="20" t="str">
        <f t="shared" si="134"/>
        <v/>
      </c>
      <c r="F302" s="20" t="str">
        <f t="shared" si="135"/>
        <v/>
      </c>
      <c r="G302" s="16" t="str">
        <f t="shared" si="137"/>
        <v/>
      </c>
      <c r="H302" s="17"/>
      <c r="I302" s="17"/>
      <c r="J302" s="36" t="str">
        <f t="shared" si="136"/>
        <v/>
      </c>
      <c r="K302" s="21">
        <f>COUNTIF(D$9:D302,D302)</f>
        <v>219</v>
      </c>
      <c r="L302" s="21">
        <f>COUNTIF(G$9:G302,G302)</f>
        <v>219</v>
      </c>
      <c r="M302" s="16">
        <f>SUMIF(G$9:G302,G302,A$9:A302)</f>
        <v>40515</v>
      </c>
      <c r="N302" s="16" t="str">
        <f t="shared" si="138"/>
        <v/>
      </c>
      <c r="O302" s="16" t="str">
        <f t="shared" si="139"/>
        <v/>
      </c>
      <c r="P302" s="16" t="str">
        <f t="shared" si="140"/>
        <v/>
      </c>
      <c r="Q302" s="34" t="str">
        <f t="shared" si="141"/>
        <v/>
      </c>
      <c r="R302" s="16" t="str">
        <f t="shared" si="142"/>
        <v/>
      </c>
      <c r="S302" s="16" t="str">
        <f t="shared" si="143"/>
        <v/>
      </c>
      <c r="T302" s="16" t="str">
        <f t="shared" si="144"/>
        <v/>
      </c>
      <c r="U302" s="34" t="str">
        <f t="shared" si="145"/>
        <v/>
      </c>
      <c r="V302" s="16" t="str">
        <f t="shared" si="146"/>
        <v/>
      </c>
      <c r="W302" s="16" t="str">
        <f t="shared" si="147"/>
        <v/>
      </c>
      <c r="X302" s="16" t="str">
        <f t="shared" si="148"/>
        <v/>
      </c>
      <c r="Y302" s="34" t="str">
        <f t="shared" si="149"/>
        <v/>
      </c>
      <c r="Z302" s="16" t="str">
        <f t="shared" si="150"/>
        <v/>
      </c>
      <c r="AA302" s="16" t="str">
        <f t="shared" si="151"/>
        <v/>
      </c>
      <c r="AB302" s="16" t="str">
        <f t="shared" si="152"/>
        <v/>
      </c>
      <c r="AC302" s="34" t="str">
        <f t="shared" si="153"/>
        <v/>
      </c>
      <c r="AD302" s="16" t="str">
        <f t="shared" si="154"/>
        <v/>
      </c>
      <c r="AE302" s="16" t="str">
        <f t="shared" si="155"/>
        <v/>
      </c>
      <c r="AF302" s="16" t="str">
        <f t="shared" si="156"/>
        <v/>
      </c>
      <c r="AG302" s="34" t="str">
        <f t="shared" si="157"/>
        <v/>
      </c>
      <c r="AH302" s="16" t="str">
        <f t="shared" si="158"/>
        <v/>
      </c>
      <c r="AI302" s="16" t="str">
        <f t="shared" si="159"/>
        <v/>
      </c>
      <c r="AJ302" s="16" t="str">
        <f t="shared" si="160"/>
        <v/>
      </c>
      <c r="AK302" s="34" t="str">
        <f t="shared" si="161"/>
        <v/>
      </c>
      <c r="AL302" s="34"/>
      <c r="AM302" s="34"/>
      <c r="AN302" s="34"/>
      <c r="AO302" s="34"/>
      <c r="AP302" s="34"/>
      <c r="AQ302" s="34"/>
      <c r="AR302" s="61"/>
      <c r="AS302" s="61"/>
      <c r="AT302" s="61"/>
      <c r="AU302" s="61"/>
      <c r="AV302" s="61"/>
      <c r="AW302" s="61"/>
      <c r="AX302" s="61"/>
      <c r="AY302" s="61"/>
      <c r="AZ302" s="61"/>
      <c r="BA302" s="61"/>
      <c r="BB302" s="61"/>
      <c r="BC302" s="61"/>
      <c r="BD302" s="61"/>
    </row>
    <row r="303" spans="1:56" x14ac:dyDescent="0.2">
      <c r="A303" s="3">
        <v>295</v>
      </c>
      <c r="B303" s="4"/>
      <c r="C303" s="16" t="str">
        <f t="shared" ref="C303:C308" si="162">IF(ISNUMBER(B303)=TRUE,VLOOKUP(B303,BorderAthletes,2,FALSE)&amp;" " &amp;VLOOKUP(B303,BorderAthletes,3,FALSE),"")</f>
        <v/>
      </c>
      <c r="D303" s="16" t="str">
        <f t="shared" ref="D303:D308" si="163">IF(ISNUMBER(B303)=TRUE,VLOOKUP(B303,BorderAthletes,7,FALSE),"")</f>
        <v/>
      </c>
      <c r="E303" s="20" t="str">
        <f t="shared" ref="E303:E308" si="164">IF(ISNUMBER(B303)=TRUE,VLOOKUP(B303,BorderAthletes,4,FALSE),"")</f>
        <v/>
      </c>
      <c r="F303" s="20" t="str">
        <f t="shared" ref="F303:F308" si="165">IF(ISNUMBER(B303)=TRUE,VLOOKUP(B303,BorderAthletes,5,FALSE),"")</f>
        <v/>
      </c>
      <c r="G303" s="16" t="str">
        <f t="shared" si="137"/>
        <v/>
      </c>
      <c r="H303" s="17"/>
      <c r="I303" s="17"/>
      <c r="J303" s="36" t="str">
        <f t="shared" si="136"/>
        <v/>
      </c>
      <c r="K303" s="21">
        <f>COUNTIF(D$9:D303,D303)</f>
        <v>220</v>
      </c>
      <c r="L303" s="21">
        <f>COUNTIF(G$9:G303,G303)</f>
        <v>220</v>
      </c>
      <c r="M303" s="16">
        <f>SUMIF(G$9:G303,G303,A$9:A303)</f>
        <v>40810</v>
      </c>
      <c r="N303" s="16" t="str">
        <f t="shared" si="138"/>
        <v/>
      </c>
      <c r="O303" s="16" t="str">
        <f t="shared" si="139"/>
        <v/>
      </c>
      <c r="P303" s="16" t="str">
        <f t="shared" si="140"/>
        <v/>
      </c>
      <c r="Q303" s="34" t="str">
        <f t="shared" si="141"/>
        <v/>
      </c>
      <c r="R303" s="16" t="str">
        <f t="shared" si="142"/>
        <v/>
      </c>
      <c r="S303" s="16" t="str">
        <f t="shared" si="143"/>
        <v/>
      </c>
      <c r="T303" s="16" t="str">
        <f t="shared" si="144"/>
        <v/>
      </c>
      <c r="U303" s="34" t="str">
        <f t="shared" si="145"/>
        <v/>
      </c>
      <c r="V303" s="16" t="str">
        <f t="shared" si="146"/>
        <v/>
      </c>
      <c r="W303" s="16" t="str">
        <f t="shared" si="147"/>
        <v/>
      </c>
      <c r="X303" s="16" t="str">
        <f t="shared" si="148"/>
        <v/>
      </c>
      <c r="Y303" s="34" t="str">
        <f t="shared" si="149"/>
        <v/>
      </c>
      <c r="Z303" s="16" t="str">
        <f t="shared" si="150"/>
        <v/>
      </c>
      <c r="AA303" s="16" t="str">
        <f t="shared" si="151"/>
        <v/>
      </c>
      <c r="AB303" s="16" t="str">
        <f t="shared" si="152"/>
        <v/>
      </c>
      <c r="AC303" s="34" t="str">
        <f t="shared" si="153"/>
        <v/>
      </c>
      <c r="AD303" s="16" t="str">
        <f t="shared" si="154"/>
        <v/>
      </c>
      <c r="AE303" s="16" t="str">
        <f t="shared" si="155"/>
        <v/>
      </c>
      <c r="AF303" s="16" t="str">
        <f t="shared" si="156"/>
        <v/>
      </c>
      <c r="AG303" s="34" t="str">
        <f t="shared" si="157"/>
        <v/>
      </c>
      <c r="AH303" s="16" t="str">
        <f t="shared" si="158"/>
        <v/>
      </c>
      <c r="AI303" s="16" t="str">
        <f t="shared" si="159"/>
        <v/>
      </c>
      <c r="AJ303" s="16" t="str">
        <f t="shared" si="160"/>
        <v/>
      </c>
      <c r="AK303" s="34" t="str">
        <f t="shared" si="161"/>
        <v/>
      </c>
      <c r="AL303" s="34"/>
      <c r="AM303" s="34"/>
      <c r="AN303" s="34"/>
      <c r="AO303" s="34"/>
      <c r="AP303" s="34"/>
      <c r="AQ303" s="34"/>
      <c r="AR303" s="61"/>
      <c r="AS303" s="61"/>
      <c r="AT303" s="61"/>
      <c r="AU303" s="61"/>
      <c r="AV303" s="61"/>
      <c r="AW303" s="61"/>
      <c r="AX303" s="61"/>
      <c r="AY303" s="61"/>
      <c r="AZ303" s="61"/>
      <c r="BA303" s="61"/>
      <c r="BB303" s="61"/>
      <c r="BC303" s="61"/>
      <c r="BD303" s="61"/>
    </row>
    <row r="304" spans="1:56" x14ac:dyDescent="0.2">
      <c r="A304" s="3">
        <v>296</v>
      </c>
      <c r="B304" s="4"/>
      <c r="C304" s="16" t="str">
        <f t="shared" si="162"/>
        <v/>
      </c>
      <c r="D304" s="16" t="str">
        <f t="shared" si="163"/>
        <v/>
      </c>
      <c r="E304" s="20" t="str">
        <f t="shared" si="164"/>
        <v/>
      </c>
      <c r="F304" s="20" t="str">
        <f t="shared" si="165"/>
        <v/>
      </c>
      <c r="G304" s="16" t="str">
        <f t="shared" si="137"/>
        <v/>
      </c>
      <c r="H304" s="17"/>
      <c r="I304" s="17"/>
      <c r="J304" s="36" t="str">
        <f t="shared" si="136"/>
        <v/>
      </c>
      <c r="K304" s="21">
        <f>COUNTIF(D$9:D304,D304)</f>
        <v>221</v>
      </c>
      <c r="L304" s="21">
        <f>COUNTIF(G$9:G304,G304)</f>
        <v>221</v>
      </c>
      <c r="M304" s="16">
        <f>SUMIF(G$9:G304,G304,A$9:A304)</f>
        <v>41106</v>
      </c>
      <c r="N304" s="16" t="str">
        <f t="shared" si="138"/>
        <v/>
      </c>
      <c r="O304" s="16" t="str">
        <f t="shared" si="139"/>
        <v/>
      </c>
      <c r="P304" s="16" t="str">
        <f t="shared" si="140"/>
        <v/>
      </c>
      <c r="Q304" s="34" t="str">
        <f t="shared" si="141"/>
        <v/>
      </c>
      <c r="R304" s="16" t="str">
        <f t="shared" si="142"/>
        <v/>
      </c>
      <c r="S304" s="16" t="str">
        <f t="shared" si="143"/>
        <v/>
      </c>
      <c r="T304" s="16" t="str">
        <f t="shared" si="144"/>
        <v/>
      </c>
      <c r="U304" s="34" t="str">
        <f t="shared" si="145"/>
        <v/>
      </c>
      <c r="V304" s="16" t="str">
        <f t="shared" si="146"/>
        <v/>
      </c>
      <c r="W304" s="16" t="str">
        <f t="shared" si="147"/>
        <v/>
      </c>
      <c r="X304" s="16" t="str">
        <f t="shared" si="148"/>
        <v/>
      </c>
      <c r="Y304" s="34" t="str">
        <f t="shared" si="149"/>
        <v/>
      </c>
      <c r="Z304" s="16" t="str">
        <f t="shared" si="150"/>
        <v/>
      </c>
      <c r="AA304" s="16" t="str">
        <f t="shared" si="151"/>
        <v/>
      </c>
      <c r="AB304" s="16" t="str">
        <f t="shared" si="152"/>
        <v/>
      </c>
      <c r="AC304" s="34" t="str">
        <f t="shared" si="153"/>
        <v/>
      </c>
      <c r="AD304" s="16" t="str">
        <f t="shared" si="154"/>
        <v/>
      </c>
      <c r="AE304" s="16" t="str">
        <f t="shared" si="155"/>
        <v/>
      </c>
      <c r="AF304" s="16" t="str">
        <f t="shared" si="156"/>
        <v/>
      </c>
      <c r="AG304" s="34" t="str">
        <f t="shared" si="157"/>
        <v/>
      </c>
      <c r="AH304" s="16" t="str">
        <f t="shared" si="158"/>
        <v/>
      </c>
      <c r="AI304" s="16" t="str">
        <f t="shared" si="159"/>
        <v/>
      </c>
      <c r="AJ304" s="16" t="str">
        <f t="shared" si="160"/>
        <v/>
      </c>
      <c r="AK304" s="34" t="str">
        <f t="shared" si="161"/>
        <v/>
      </c>
      <c r="AL304" s="34"/>
      <c r="AM304" s="34"/>
      <c r="AN304" s="34"/>
      <c r="AO304" s="34"/>
      <c r="AP304" s="34"/>
      <c r="AQ304" s="34"/>
      <c r="AR304" s="61"/>
      <c r="AS304" s="61"/>
      <c r="AT304" s="61"/>
      <c r="AU304" s="61"/>
      <c r="AV304" s="61"/>
      <c r="AW304" s="61"/>
      <c r="AX304" s="61"/>
      <c r="AY304" s="61"/>
      <c r="AZ304" s="61"/>
      <c r="BA304" s="61"/>
      <c r="BB304" s="61"/>
      <c r="BC304" s="61"/>
      <c r="BD304" s="61"/>
    </row>
    <row r="305" spans="1:56" x14ac:dyDescent="0.2">
      <c r="A305" s="3">
        <v>297</v>
      </c>
      <c r="B305" s="4"/>
      <c r="C305" s="16" t="str">
        <f t="shared" si="162"/>
        <v/>
      </c>
      <c r="D305" s="16" t="str">
        <f t="shared" si="163"/>
        <v/>
      </c>
      <c r="E305" s="20" t="str">
        <f t="shared" si="164"/>
        <v/>
      </c>
      <c r="F305" s="20" t="str">
        <f t="shared" si="165"/>
        <v/>
      </c>
      <c r="G305" s="16" t="str">
        <f t="shared" si="137"/>
        <v/>
      </c>
      <c r="H305" s="17"/>
      <c r="I305" s="17"/>
      <c r="J305" s="36" t="str">
        <f t="shared" si="136"/>
        <v/>
      </c>
      <c r="K305" s="21">
        <f>COUNTIF(D$9:D305,D305)</f>
        <v>222</v>
      </c>
      <c r="L305" s="21">
        <f>COUNTIF(G$9:G305,G305)</f>
        <v>222</v>
      </c>
      <c r="M305" s="16">
        <f>SUMIF(G$9:G305,G305,A$9:A305)</f>
        <v>41403</v>
      </c>
      <c r="N305" s="16" t="str">
        <f t="shared" si="138"/>
        <v/>
      </c>
      <c r="O305" s="16" t="str">
        <f t="shared" si="139"/>
        <v/>
      </c>
      <c r="P305" s="16" t="str">
        <f t="shared" si="140"/>
        <v/>
      </c>
      <c r="Q305" s="34" t="str">
        <f t="shared" si="141"/>
        <v/>
      </c>
      <c r="R305" s="16" t="str">
        <f t="shared" si="142"/>
        <v/>
      </c>
      <c r="S305" s="16" t="str">
        <f t="shared" si="143"/>
        <v/>
      </c>
      <c r="T305" s="16" t="str">
        <f t="shared" si="144"/>
        <v/>
      </c>
      <c r="U305" s="34" t="str">
        <f t="shared" si="145"/>
        <v/>
      </c>
      <c r="V305" s="16" t="str">
        <f t="shared" si="146"/>
        <v/>
      </c>
      <c r="W305" s="16" t="str">
        <f t="shared" si="147"/>
        <v/>
      </c>
      <c r="X305" s="16" t="str">
        <f t="shared" si="148"/>
        <v/>
      </c>
      <c r="Y305" s="34" t="str">
        <f t="shared" si="149"/>
        <v/>
      </c>
      <c r="Z305" s="16" t="str">
        <f t="shared" si="150"/>
        <v/>
      </c>
      <c r="AA305" s="16" t="str">
        <f t="shared" si="151"/>
        <v/>
      </c>
      <c r="AB305" s="16" t="str">
        <f t="shared" si="152"/>
        <v/>
      </c>
      <c r="AC305" s="34" t="str">
        <f t="shared" si="153"/>
        <v/>
      </c>
      <c r="AD305" s="16" t="str">
        <f t="shared" si="154"/>
        <v/>
      </c>
      <c r="AE305" s="16" t="str">
        <f t="shared" si="155"/>
        <v/>
      </c>
      <c r="AF305" s="16" t="str">
        <f t="shared" si="156"/>
        <v/>
      </c>
      <c r="AG305" s="34" t="str">
        <f t="shared" si="157"/>
        <v/>
      </c>
      <c r="AH305" s="16" t="str">
        <f t="shared" si="158"/>
        <v/>
      </c>
      <c r="AI305" s="16" t="str">
        <f t="shared" si="159"/>
        <v/>
      </c>
      <c r="AJ305" s="16" t="str">
        <f t="shared" si="160"/>
        <v/>
      </c>
      <c r="AK305" s="34" t="str">
        <f t="shared" si="161"/>
        <v/>
      </c>
      <c r="AL305" s="34"/>
      <c r="AM305" s="34"/>
      <c r="AN305" s="34"/>
      <c r="AO305" s="34"/>
      <c r="AP305" s="34"/>
      <c r="AQ305" s="34"/>
      <c r="AR305" s="61"/>
      <c r="AS305" s="61"/>
      <c r="AT305" s="61"/>
      <c r="AU305" s="61"/>
      <c r="AV305" s="61"/>
      <c r="AW305" s="61"/>
      <c r="AX305" s="61"/>
      <c r="AY305" s="61"/>
      <c r="AZ305" s="61"/>
      <c r="BA305" s="61"/>
      <c r="BB305" s="61"/>
      <c r="BC305" s="61"/>
      <c r="BD305" s="61"/>
    </row>
    <row r="306" spans="1:56" x14ac:dyDescent="0.2">
      <c r="A306" s="3">
        <v>298</v>
      </c>
      <c r="B306" s="4"/>
      <c r="C306" s="16" t="str">
        <f t="shared" si="162"/>
        <v/>
      </c>
      <c r="D306" s="16" t="str">
        <f t="shared" si="163"/>
        <v/>
      </c>
      <c r="E306" s="20" t="str">
        <f t="shared" si="164"/>
        <v/>
      </c>
      <c r="F306" s="20" t="str">
        <f t="shared" si="165"/>
        <v/>
      </c>
      <c r="G306" s="16" t="str">
        <f t="shared" si="137"/>
        <v/>
      </c>
      <c r="H306" s="17"/>
      <c r="I306" s="17"/>
      <c r="J306" s="36" t="str">
        <f t="shared" si="136"/>
        <v/>
      </c>
      <c r="K306" s="21">
        <f>COUNTIF(D$9:D306,D306)</f>
        <v>223</v>
      </c>
      <c r="L306" s="21">
        <f>COUNTIF(G$9:G306,G306)</f>
        <v>223</v>
      </c>
      <c r="M306" s="16">
        <f>SUMIF(G$9:G306,G306,A$9:A306)</f>
        <v>41701</v>
      </c>
      <c r="N306" s="16" t="str">
        <f t="shared" si="138"/>
        <v/>
      </c>
      <c r="O306" s="16" t="str">
        <f t="shared" si="139"/>
        <v/>
      </c>
      <c r="P306" s="16" t="str">
        <f t="shared" si="140"/>
        <v/>
      </c>
      <c r="Q306" s="34" t="str">
        <f t="shared" si="141"/>
        <v/>
      </c>
      <c r="R306" s="16" t="str">
        <f t="shared" si="142"/>
        <v/>
      </c>
      <c r="S306" s="16" t="str">
        <f t="shared" si="143"/>
        <v/>
      </c>
      <c r="T306" s="16" t="str">
        <f t="shared" si="144"/>
        <v/>
      </c>
      <c r="U306" s="34" t="str">
        <f t="shared" si="145"/>
        <v/>
      </c>
      <c r="V306" s="16" t="str">
        <f t="shared" si="146"/>
        <v/>
      </c>
      <c r="W306" s="16" t="str">
        <f t="shared" si="147"/>
        <v/>
      </c>
      <c r="X306" s="16" t="str">
        <f t="shared" si="148"/>
        <v/>
      </c>
      <c r="Y306" s="34" t="str">
        <f t="shared" si="149"/>
        <v/>
      </c>
      <c r="Z306" s="16" t="str">
        <f t="shared" si="150"/>
        <v/>
      </c>
      <c r="AA306" s="16" t="str">
        <f t="shared" si="151"/>
        <v/>
      </c>
      <c r="AB306" s="16" t="str">
        <f t="shared" si="152"/>
        <v/>
      </c>
      <c r="AC306" s="34" t="str">
        <f t="shared" si="153"/>
        <v/>
      </c>
      <c r="AD306" s="16" t="str">
        <f t="shared" si="154"/>
        <v/>
      </c>
      <c r="AE306" s="16" t="str">
        <f t="shared" si="155"/>
        <v/>
      </c>
      <c r="AF306" s="16" t="str">
        <f t="shared" si="156"/>
        <v/>
      </c>
      <c r="AG306" s="34" t="str">
        <f t="shared" si="157"/>
        <v/>
      </c>
      <c r="AH306" s="16" t="str">
        <f t="shared" si="158"/>
        <v/>
      </c>
      <c r="AI306" s="16" t="str">
        <f t="shared" si="159"/>
        <v/>
      </c>
      <c r="AJ306" s="16" t="str">
        <f t="shared" si="160"/>
        <v/>
      </c>
      <c r="AK306" s="34" t="str">
        <f t="shared" si="161"/>
        <v/>
      </c>
      <c r="AL306" s="34"/>
      <c r="AM306" s="34"/>
      <c r="AN306" s="34"/>
      <c r="AO306" s="34"/>
      <c r="AP306" s="34"/>
      <c r="AQ306" s="34"/>
      <c r="AR306" s="61"/>
      <c r="AS306" s="61"/>
      <c r="AT306" s="61"/>
      <c r="AU306" s="61"/>
      <c r="AV306" s="61"/>
      <c r="AW306" s="61"/>
      <c r="AX306" s="61"/>
      <c r="AY306" s="61"/>
      <c r="AZ306" s="61"/>
      <c r="BA306" s="61"/>
      <c r="BB306" s="61"/>
      <c r="BC306" s="61"/>
      <c r="BD306" s="61"/>
    </row>
    <row r="307" spans="1:56" x14ac:dyDescent="0.2">
      <c r="A307" s="3">
        <v>299</v>
      </c>
      <c r="B307" s="4"/>
      <c r="C307" s="16" t="str">
        <f t="shared" si="162"/>
        <v/>
      </c>
      <c r="D307" s="16" t="str">
        <f t="shared" si="163"/>
        <v/>
      </c>
      <c r="E307" s="20" t="str">
        <f t="shared" si="164"/>
        <v/>
      </c>
      <c r="F307" s="20" t="str">
        <f t="shared" si="165"/>
        <v/>
      </c>
      <c r="G307" s="16" t="str">
        <f t="shared" si="137"/>
        <v/>
      </c>
      <c r="H307" s="17"/>
      <c r="I307" s="17"/>
      <c r="J307" s="36" t="str">
        <f t="shared" si="136"/>
        <v/>
      </c>
      <c r="K307" s="21">
        <f>COUNTIF(D$9:D307,D307)</f>
        <v>224</v>
      </c>
      <c r="L307" s="21">
        <f>COUNTIF(G$9:G307,G307)</f>
        <v>224</v>
      </c>
      <c r="M307" s="16">
        <f>SUMIF(G$9:G307,G307,A$9:A307)</f>
        <v>42000</v>
      </c>
      <c r="N307" s="16" t="str">
        <f t="shared" si="138"/>
        <v/>
      </c>
      <c r="O307" s="16" t="str">
        <f t="shared" si="139"/>
        <v/>
      </c>
      <c r="P307" s="16" t="str">
        <f t="shared" si="140"/>
        <v/>
      </c>
      <c r="Q307" s="34" t="str">
        <f t="shared" si="141"/>
        <v/>
      </c>
      <c r="R307" s="16" t="str">
        <f t="shared" si="142"/>
        <v/>
      </c>
      <c r="S307" s="16" t="str">
        <f t="shared" si="143"/>
        <v/>
      </c>
      <c r="T307" s="16" t="str">
        <f t="shared" si="144"/>
        <v/>
      </c>
      <c r="U307" s="34" t="str">
        <f t="shared" si="145"/>
        <v/>
      </c>
      <c r="V307" s="16" t="str">
        <f t="shared" si="146"/>
        <v/>
      </c>
      <c r="W307" s="16" t="str">
        <f t="shared" si="147"/>
        <v/>
      </c>
      <c r="X307" s="16" t="str">
        <f t="shared" si="148"/>
        <v/>
      </c>
      <c r="Y307" s="34" t="str">
        <f t="shared" si="149"/>
        <v/>
      </c>
      <c r="Z307" s="16" t="str">
        <f t="shared" si="150"/>
        <v/>
      </c>
      <c r="AA307" s="16" t="str">
        <f t="shared" si="151"/>
        <v/>
      </c>
      <c r="AB307" s="16" t="str">
        <f t="shared" si="152"/>
        <v/>
      </c>
      <c r="AC307" s="34" t="str">
        <f t="shared" si="153"/>
        <v/>
      </c>
      <c r="AD307" s="16" t="str">
        <f t="shared" si="154"/>
        <v/>
      </c>
      <c r="AE307" s="16" t="str">
        <f t="shared" si="155"/>
        <v/>
      </c>
      <c r="AF307" s="16" t="str">
        <f t="shared" si="156"/>
        <v/>
      </c>
      <c r="AG307" s="34" t="str">
        <f t="shared" si="157"/>
        <v/>
      </c>
      <c r="AH307" s="16" t="str">
        <f t="shared" si="158"/>
        <v/>
      </c>
      <c r="AI307" s="16" t="str">
        <f t="shared" si="159"/>
        <v/>
      </c>
      <c r="AJ307" s="16" t="str">
        <f t="shared" si="160"/>
        <v/>
      </c>
      <c r="AK307" s="34" t="str">
        <f t="shared" si="161"/>
        <v/>
      </c>
      <c r="AL307" s="34"/>
      <c r="AM307" s="34"/>
      <c r="AN307" s="34"/>
      <c r="AO307" s="34"/>
      <c r="AP307" s="34"/>
      <c r="AQ307" s="34"/>
      <c r="AR307" s="61"/>
      <c r="AS307" s="61"/>
      <c r="AT307" s="61"/>
      <c r="AU307" s="61"/>
      <c r="AV307" s="61"/>
      <c r="AW307" s="61"/>
      <c r="AX307" s="61"/>
      <c r="AY307" s="61"/>
      <c r="AZ307" s="61"/>
      <c r="BA307" s="61"/>
      <c r="BB307" s="61"/>
      <c r="BC307" s="61"/>
      <c r="BD307" s="61"/>
    </row>
    <row r="308" spans="1:56" x14ac:dyDescent="0.2">
      <c r="A308" s="3">
        <v>300</v>
      </c>
      <c r="B308" s="4"/>
      <c r="C308" s="16" t="str">
        <f t="shared" si="162"/>
        <v/>
      </c>
      <c r="D308" s="16" t="str">
        <f t="shared" si="163"/>
        <v/>
      </c>
      <c r="E308" s="20" t="str">
        <f t="shared" si="164"/>
        <v/>
      </c>
      <c r="F308" s="20" t="str">
        <f t="shared" si="165"/>
        <v/>
      </c>
      <c r="G308" s="16" t="str">
        <f t="shared" si="137"/>
        <v/>
      </c>
      <c r="H308" s="17"/>
      <c r="I308" s="17"/>
      <c r="J308" s="36" t="str">
        <f t="shared" si="136"/>
        <v/>
      </c>
      <c r="K308" s="21">
        <f>COUNTIF(D$9:D308,D308)</f>
        <v>225</v>
      </c>
      <c r="L308" s="21">
        <f>COUNTIF(G$9:G308,G308)</f>
        <v>225</v>
      </c>
      <c r="M308" s="16">
        <f>SUMIF(G$9:G308,G308,A$9:A308)</f>
        <v>42300</v>
      </c>
      <c r="N308" s="16" t="str">
        <f t="shared" si="138"/>
        <v/>
      </c>
      <c r="O308" s="16" t="str">
        <f t="shared" si="139"/>
        <v/>
      </c>
      <c r="P308" s="16" t="str">
        <f t="shared" si="140"/>
        <v/>
      </c>
      <c r="Q308" s="34" t="str">
        <f t="shared" si="141"/>
        <v/>
      </c>
      <c r="R308" s="16" t="str">
        <f t="shared" si="142"/>
        <v/>
      </c>
      <c r="S308" s="16" t="str">
        <f t="shared" si="143"/>
        <v/>
      </c>
      <c r="T308" s="16" t="str">
        <f t="shared" si="144"/>
        <v/>
      </c>
      <c r="U308" s="34" t="str">
        <f t="shared" si="145"/>
        <v/>
      </c>
      <c r="V308" s="16" t="str">
        <f t="shared" si="146"/>
        <v/>
      </c>
      <c r="W308" s="16" t="str">
        <f t="shared" si="147"/>
        <v/>
      </c>
      <c r="X308" s="16" t="str">
        <f t="shared" si="148"/>
        <v/>
      </c>
      <c r="Y308" s="34" t="str">
        <f t="shared" si="149"/>
        <v/>
      </c>
      <c r="Z308" s="16" t="str">
        <f t="shared" si="150"/>
        <v/>
      </c>
      <c r="AA308" s="16" t="str">
        <f t="shared" si="151"/>
        <v/>
      </c>
      <c r="AB308" s="16" t="str">
        <f t="shared" si="152"/>
        <v/>
      </c>
      <c r="AC308" s="34" t="str">
        <f t="shared" si="153"/>
        <v/>
      </c>
      <c r="AD308" s="16" t="str">
        <f t="shared" si="154"/>
        <v/>
      </c>
      <c r="AE308" s="16" t="str">
        <f t="shared" si="155"/>
        <v/>
      </c>
      <c r="AF308" s="16" t="str">
        <f t="shared" si="156"/>
        <v/>
      </c>
      <c r="AG308" s="34" t="str">
        <f t="shared" si="157"/>
        <v/>
      </c>
      <c r="AH308" s="16" t="str">
        <f t="shared" si="158"/>
        <v/>
      </c>
      <c r="AI308" s="16" t="str">
        <f t="shared" si="159"/>
        <v/>
      </c>
      <c r="AJ308" s="16" t="str">
        <f t="shared" si="160"/>
        <v/>
      </c>
      <c r="AK308" s="34" t="str">
        <f t="shared" si="161"/>
        <v/>
      </c>
      <c r="AL308" s="34"/>
      <c r="AM308" s="34"/>
      <c r="AN308" s="34"/>
      <c r="AO308" s="34"/>
      <c r="AP308" s="34"/>
      <c r="AQ308" s="34"/>
      <c r="AR308" s="61"/>
      <c r="AS308" s="61"/>
      <c r="AT308" s="61"/>
      <c r="AU308" s="61"/>
      <c r="AV308" s="61"/>
      <c r="AW308" s="61"/>
      <c r="AX308" s="61"/>
      <c r="AY308" s="61"/>
      <c r="AZ308" s="61"/>
      <c r="BA308" s="61"/>
      <c r="BB308" s="61"/>
      <c r="BC308" s="61"/>
      <c r="BD308" s="61"/>
    </row>
    <row r="309" spans="1:56" x14ac:dyDescent="0.2">
      <c r="A309" s="3"/>
      <c r="U309" s="34"/>
      <c r="Y309" s="34"/>
      <c r="Z309" s="16"/>
      <c r="AC309" s="34" t="str">
        <f t="shared" ref="AC309" si="166">IF(ISNUMBER(H309)=TRUE,IF(SUM(Z309:Z309)&gt;0,SUM(Z309:Z309),""),"")</f>
        <v/>
      </c>
      <c r="AD309" s="16"/>
      <c r="AG309" s="34" t="str">
        <f t="shared" ref="AG309" si="167">IF(ISNUMBER(M309)=TRUE,IF(SUM(AD309:AD309)&gt;0,SUM(AD309:AD309),""),"")</f>
        <v/>
      </c>
      <c r="AH309" s="16"/>
      <c r="AJ309" s="16"/>
      <c r="AK309" s="34" t="str">
        <f t="shared" ref="AK309" si="168">IF(ISNUMBER(Q309)=TRUE,IF(SUM(AH309:AH309)&gt;0,SUM(AH309:AH309),""),"")</f>
        <v/>
      </c>
      <c r="AL309" s="34"/>
      <c r="AM309" s="34"/>
      <c r="AN309" s="34"/>
      <c r="AO309" s="34"/>
      <c r="AP309" s="34"/>
      <c r="AQ309" s="34"/>
    </row>
    <row r="310" spans="1:56" x14ac:dyDescent="0.2">
      <c r="Y310" s="34"/>
      <c r="Z310" s="16"/>
      <c r="AD310" s="16"/>
      <c r="AH310" s="16"/>
    </row>
    <row r="311" spans="1:56" x14ac:dyDescent="0.2">
      <c r="Y311" s="34"/>
      <c r="Z311" s="16"/>
      <c r="AD311" s="16"/>
      <c r="AH311" s="16"/>
    </row>
    <row r="312" spans="1:56" x14ac:dyDescent="0.2">
      <c r="Y312" s="34"/>
      <c r="Z312" s="16"/>
      <c r="AD312" s="16"/>
      <c r="AH312" s="16"/>
    </row>
    <row r="313" spans="1:56" x14ac:dyDescent="0.2">
      <c r="Y313" s="34"/>
      <c r="Z313" s="16"/>
      <c r="AD313" s="16"/>
      <c r="AH313" s="16"/>
    </row>
    <row r="314" spans="1:56" x14ac:dyDescent="0.2">
      <c r="Y314" s="34"/>
      <c r="Z314" s="16"/>
      <c r="AD314" s="16"/>
      <c r="AH314" s="16"/>
    </row>
    <row r="315" spans="1:56" x14ac:dyDescent="0.2">
      <c r="Y315" s="34"/>
      <c r="Z315" s="16"/>
      <c r="AD315" s="16"/>
      <c r="AH315" s="16"/>
    </row>
    <row r="316" spans="1:56" x14ac:dyDescent="0.2">
      <c r="Y316" s="34"/>
    </row>
    <row r="317" spans="1:56" x14ac:dyDescent="0.2">
      <c r="Y317" s="34"/>
    </row>
    <row r="318" spans="1:56" x14ac:dyDescent="0.2">
      <c r="Y318" s="34"/>
    </row>
    <row r="319" spans="1:56" x14ac:dyDescent="0.2">
      <c r="Y319" s="34"/>
    </row>
    <row r="320" spans="1:56" x14ac:dyDescent="0.2">
      <c r="Y320" s="34"/>
    </row>
    <row r="321" spans="25:25" x14ac:dyDescent="0.2">
      <c r="Y321" s="34"/>
    </row>
    <row r="322" spans="25:25" x14ac:dyDescent="0.2">
      <c r="Y322" s="34"/>
    </row>
    <row r="323" spans="25:25" x14ac:dyDescent="0.2">
      <c r="Y323" s="34"/>
    </row>
  </sheetData>
  <sheetProtection sheet="1" objects="1" scenarios="1"/>
  <mergeCells count="1">
    <mergeCell ref="H8:I8"/>
  </mergeCells>
  <phoneticPr fontId="0" type="noConversion"/>
  <conditionalFormatting sqref="AN9:AN30">
    <cfRule type="expression" dxfId="4" priority="5">
      <formula>ISNA(MATCH(AN9,$AQ$9:$AQ$49,0))</formula>
    </cfRule>
  </conditionalFormatting>
  <conditionalFormatting sqref="AQ9:AQ52">
    <cfRule type="expression" dxfId="3" priority="4">
      <formula>ISNA(MATCH(AQ9,$AT$9:$AT$49,0))</formula>
    </cfRule>
  </conditionalFormatting>
  <conditionalFormatting sqref="AT9:AT52">
    <cfRule type="expression" dxfId="2" priority="3">
      <formula>ISNA(MATCH(AT9,$AW$9:$AW$52,0))</formula>
    </cfRule>
  </conditionalFormatting>
  <conditionalFormatting sqref="AW9:AW52">
    <cfRule type="expression" dxfId="1" priority="2">
      <formula>ISNA(MATCH(AW9,$AZ$9:$AZ$52,0))</formula>
    </cfRule>
  </conditionalFormatting>
  <conditionalFormatting sqref="AZ9:AZ52">
    <cfRule type="expression" dxfId="0" priority="1">
      <formula>ISNA(MATCH(AZ9,$BC$9:$BC$52,0))</formula>
    </cfRule>
  </conditionalFormatting>
  <pageMargins left="0.75" right="0.75" top="1" bottom="1" header="0.5" footer="0.5"/>
  <pageSetup paperSize="9" scale="67" orientation="portrait" horizontalDpi="4294967293" verticalDpi="429496729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107"/>
  <sheetViews>
    <sheetView zoomScaleSheetLayoutView="100" workbookViewId="0">
      <selection activeCell="D39" sqref="D39"/>
    </sheetView>
  </sheetViews>
  <sheetFormatPr baseColWidth="10" defaultColWidth="8.83203125" defaultRowHeight="16" x14ac:dyDescent="0.2"/>
  <cols>
    <col min="1" max="1" width="5" style="36" customWidth="1"/>
    <col min="2" max="2" width="5.83203125" style="9" customWidth="1"/>
    <col min="3" max="3" width="22.5" style="12" customWidth="1"/>
    <col min="4" max="4" width="31.33203125" style="12" customWidth="1"/>
    <col min="5" max="5" width="4" style="35" customWidth="1"/>
    <col min="6" max="6" width="3.5" style="12" customWidth="1"/>
    <col min="7" max="7" width="5.1640625" style="12" customWidth="1"/>
    <col min="8" max="8" width="5" style="36" customWidth="1"/>
    <col min="9" max="9" width="7.1640625" style="9" customWidth="1"/>
    <col min="10" max="10" width="31.33203125" style="12" customWidth="1"/>
    <col min="11" max="11" width="29.1640625" style="12" customWidth="1"/>
    <col min="12" max="12" width="3.6640625" style="35" customWidth="1"/>
    <col min="13" max="13" width="3.6640625" style="12" customWidth="1"/>
    <col min="14" max="16384" width="8.83203125" style="12"/>
  </cols>
  <sheetData>
    <row r="1" spans="1:13" ht="25" x14ac:dyDescent="0.25">
      <c r="A1" s="37" t="str">
        <f>+Inputs!A1</f>
        <v>Border League CX 2014/15</v>
      </c>
      <c r="B1" s="38"/>
      <c r="C1" s="38"/>
      <c r="D1" s="38"/>
      <c r="E1" s="38"/>
      <c r="F1" s="38"/>
      <c r="G1" s="38"/>
      <c r="H1" s="38"/>
      <c r="I1" s="38"/>
      <c r="J1" s="38"/>
      <c r="K1" s="38"/>
      <c r="M1" s="16"/>
    </row>
    <row r="2" spans="1:13" x14ac:dyDescent="0.2">
      <c r="B2" s="20"/>
      <c r="C2" s="16"/>
      <c r="D2" s="16"/>
      <c r="E2" s="39"/>
      <c r="F2" s="40"/>
      <c r="G2" s="40"/>
      <c r="H2" s="14"/>
      <c r="I2" s="20"/>
      <c r="J2" s="16"/>
      <c r="K2" s="16"/>
      <c r="L2" s="41"/>
      <c r="M2" s="16"/>
    </row>
    <row r="3" spans="1:13" ht="20" x14ac:dyDescent="0.2">
      <c r="A3" s="98" t="str">
        <f>Inputs!A3&amp;" "&amp;Inputs!A4&amp;" "&amp;Inputs!A5&amp;" - "&amp;Inputs!A6</f>
        <v>Venue:Stoke Park (Guildford &amp; Godalming AC) Date: 13th December Age group: U11 Boys - Scoring: 4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41"/>
      <c r="M3" s="16"/>
    </row>
    <row r="4" spans="1:13" ht="20" x14ac:dyDescent="0.2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41"/>
      <c r="M4" s="16"/>
    </row>
    <row r="5" spans="1:13" ht="20" x14ac:dyDescent="0.2">
      <c r="A5" s="77" t="s">
        <v>870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41"/>
      <c r="M5" s="16"/>
    </row>
    <row r="6" spans="1:13" ht="21" thickBot="1" x14ac:dyDescent="0.25">
      <c r="A6" s="78" t="s">
        <v>4</v>
      </c>
      <c r="B6" s="78" t="s">
        <v>871</v>
      </c>
      <c r="C6" s="78"/>
      <c r="D6" s="78"/>
      <c r="E6" s="78" t="s">
        <v>872</v>
      </c>
      <c r="F6" s="64"/>
      <c r="G6" s="64"/>
      <c r="H6" s="64"/>
      <c r="I6" s="64"/>
      <c r="J6" s="64"/>
      <c r="K6" s="64"/>
      <c r="L6" s="41"/>
      <c r="M6" s="16"/>
    </row>
    <row r="7" spans="1:13" ht="20" x14ac:dyDescent="0.2">
      <c r="A7" s="4">
        <v>1</v>
      </c>
      <c r="B7" s="16" t="s">
        <v>16</v>
      </c>
      <c r="C7" s="64"/>
      <c r="D7" s="64"/>
      <c r="E7" s="20">
        <v>1</v>
      </c>
      <c r="F7" s="64"/>
      <c r="G7" s="64"/>
      <c r="H7" s="64"/>
      <c r="I7" s="64"/>
      <c r="K7" s="64"/>
      <c r="L7" s="41"/>
      <c r="M7" s="16"/>
    </row>
    <row r="8" spans="1:13" ht="20" x14ac:dyDescent="0.2">
      <c r="A8" s="4">
        <v>2</v>
      </c>
      <c r="B8" s="16" t="s">
        <v>17</v>
      </c>
      <c r="C8" s="64"/>
      <c r="D8" s="64"/>
      <c r="E8" s="20">
        <v>2</v>
      </c>
      <c r="F8" s="64"/>
      <c r="G8" s="64"/>
      <c r="H8" s="64"/>
      <c r="I8" s="64"/>
      <c r="K8" s="64"/>
      <c r="L8" s="41"/>
      <c r="M8" s="16"/>
    </row>
    <row r="9" spans="1:13" ht="20" x14ac:dyDescent="0.2">
      <c r="A9" s="4">
        <v>3</v>
      </c>
      <c r="B9" s="16" t="s">
        <v>24</v>
      </c>
      <c r="C9" s="64"/>
      <c r="D9" s="64"/>
      <c r="E9" s="20">
        <v>3</v>
      </c>
      <c r="F9" s="64"/>
      <c r="G9" s="64"/>
      <c r="H9" s="64"/>
      <c r="I9" s="64"/>
      <c r="K9" s="64"/>
      <c r="L9" s="41"/>
      <c r="M9" s="16"/>
    </row>
    <row r="10" spans="1:13" ht="20" x14ac:dyDescent="0.2">
      <c r="A10" s="4">
        <v>4</v>
      </c>
      <c r="B10" s="16" t="s">
        <v>15</v>
      </c>
      <c r="C10" s="64"/>
      <c r="D10" s="64"/>
      <c r="E10" s="20">
        <v>4</v>
      </c>
      <c r="F10" s="64"/>
      <c r="G10" s="64"/>
      <c r="H10" s="64"/>
      <c r="I10" s="64"/>
      <c r="K10" s="64"/>
      <c r="L10" s="41"/>
      <c r="M10" s="16"/>
    </row>
    <row r="11" spans="1:13" ht="20" x14ac:dyDescent="0.2">
      <c r="A11" s="4">
        <v>5</v>
      </c>
      <c r="B11" s="16" t="s">
        <v>9</v>
      </c>
      <c r="C11" s="64"/>
      <c r="D11" s="64"/>
      <c r="E11" s="20">
        <v>5</v>
      </c>
      <c r="F11" s="64"/>
      <c r="G11" s="64"/>
      <c r="H11" s="64"/>
      <c r="I11" s="64"/>
      <c r="K11" s="64"/>
      <c r="L11" s="41"/>
      <c r="M11" s="16"/>
    </row>
    <row r="12" spans="1:13" ht="20" x14ac:dyDescent="0.2">
      <c r="A12" s="4">
        <v>6</v>
      </c>
      <c r="B12" s="16" t="s">
        <v>44</v>
      </c>
      <c r="C12" s="64"/>
      <c r="D12" s="64"/>
      <c r="E12" s="20">
        <v>6</v>
      </c>
      <c r="F12" s="64"/>
      <c r="G12" s="64"/>
      <c r="H12" s="64"/>
      <c r="I12" s="64"/>
      <c r="K12" s="64"/>
      <c r="L12" s="41"/>
      <c r="M12" s="16"/>
    </row>
    <row r="13" spans="1:13" ht="20" x14ac:dyDescent="0.2">
      <c r="A13" s="4">
        <v>7</v>
      </c>
      <c r="B13" s="16" t="s">
        <v>25</v>
      </c>
      <c r="C13" s="64"/>
      <c r="D13" s="64"/>
      <c r="E13" s="20">
        <v>7</v>
      </c>
      <c r="F13" s="64"/>
      <c r="G13" s="64"/>
      <c r="H13" s="64"/>
      <c r="I13" s="64"/>
      <c r="K13" s="64"/>
      <c r="L13" s="41"/>
      <c r="M13" s="16"/>
    </row>
    <row r="14" spans="1:13" ht="20" x14ac:dyDescent="0.2">
      <c r="A14" s="4">
        <v>8</v>
      </c>
      <c r="B14" s="16" t="s">
        <v>1173</v>
      </c>
      <c r="C14" s="64"/>
      <c r="D14" s="64"/>
      <c r="E14" s="20">
        <v>8</v>
      </c>
      <c r="F14" s="64"/>
      <c r="G14" s="64"/>
      <c r="H14" s="64"/>
      <c r="I14" s="64"/>
      <c r="K14" s="64"/>
      <c r="L14" s="41"/>
      <c r="M14" s="16"/>
    </row>
    <row r="15" spans="1:13" ht="20" x14ac:dyDescent="0.2">
      <c r="A15" s="4">
        <v>9</v>
      </c>
      <c r="B15" s="16" t="s">
        <v>1174</v>
      </c>
      <c r="C15" s="64"/>
      <c r="D15" s="64"/>
      <c r="E15" s="20">
        <v>9</v>
      </c>
      <c r="F15" s="64"/>
      <c r="G15" s="64"/>
      <c r="H15" s="64"/>
      <c r="I15" s="64"/>
      <c r="J15" s="64"/>
      <c r="K15" s="64"/>
      <c r="L15" s="41"/>
      <c r="M15" s="16"/>
    </row>
    <row r="16" spans="1:13" ht="20" x14ac:dyDescent="0.2">
      <c r="A16" s="4">
        <v>10</v>
      </c>
      <c r="B16" s="16" t="s">
        <v>1175</v>
      </c>
      <c r="C16" s="64"/>
      <c r="D16" s="64"/>
      <c r="E16" s="20">
        <v>0</v>
      </c>
      <c r="F16" s="64"/>
      <c r="G16" s="64"/>
      <c r="H16" s="64"/>
      <c r="I16" s="64"/>
      <c r="K16" s="64"/>
      <c r="L16" s="41"/>
      <c r="M16" s="16"/>
    </row>
    <row r="17" spans="1:13" ht="20" x14ac:dyDescent="0.2">
      <c r="A17" s="4">
        <v>11</v>
      </c>
      <c r="B17" s="16" t="s">
        <v>1048</v>
      </c>
      <c r="C17" s="64"/>
      <c r="D17" s="64"/>
      <c r="E17" s="20">
        <v>11</v>
      </c>
      <c r="F17" s="64"/>
      <c r="G17" s="64"/>
      <c r="H17" s="64"/>
      <c r="I17" s="64"/>
      <c r="J17" s="64"/>
      <c r="K17" s="64"/>
      <c r="L17" s="41"/>
      <c r="M17" s="16"/>
    </row>
    <row r="18" spans="1:13" ht="20" x14ac:dyDescent="0.2">
      <c r="A18" s="4">
        <v>12</v>
      </c>
      <c r="B18" s="16" t="s">
        <v>1176</v>
      </c>
      <c r="C18" s="64"/>
      <c r="D18" s="64"/>
      <c r="E18" s="20">
        <v>12</v>
      </c>
      <c r="F18" s="64"/>
      <c r="G18" s="64"/>
      <c r="H18" s="64"/>
      <c r="I18" s="64"/>
      <c r="J18" s="64"/>
      <c r="K18" s="64"/>
      <c r="L18" s="41"/>
      <c r="M18" s="16"/>
    </row>
    <row r="19" spans="1:13" ht="20" x14ac:dyDescent="0.2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41"/>
      <c r="M19" s="16"/>
    </row>
    <row r="20" spans="1:13" ht="20" x14ac:dyDescent="0.2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41"/>
      <c r="M20" s="16"/>
    </row>
    <row r="21" spans="1:13" ht="20" x14ac:dyDescent="0.2">
      <c r="A21" s="77" t="s">
        <v>873</v>
      </c>
      <c r="B21" s="20"/>
      <c r="C21" s="16"/>
      <c r="D21" s="16"/>
      <c r="E21" s="39"/>
      <c r="F21" s="40"/>
      <c r="G21" s="40"/>
      <c r="H21" s="14"/>
      <c r="I21" s="20"/>
      <c r="J21" s="16"/>
      <c r="K21" s="16"/>
      <c r="L21" s="41"/>
      <c r="M21" s="16"/>
    </row>
    <row r="22" spans="1:13" ht="17" thickBot="1" x14ac:dyDescent="0.25">
      <c r="A22" s="82" t="str">
        <f>+Inputs!A8</f>
        <v>Pos</v>
      </c>
      <c r="B22" s="82" t="s">
        <v>5</v>
      </c>
      <c r="C22" s="82" t="str">
        <f>+Inputs!C8</f>
        <v>Name</v>
      </c>
      <c r="D22" s="82" t="str">
        <f>+Inputs!D8</f>
        <v>Club/School</v>
      </c>
      <c r="E22" s="96" t="str">
        <f>+Inputs!H8</f>
        <v>Time</v>
      </c>
      <c r="F22" s="97"/>
      <c r="G22" s="15"/>
      <c r="H22" s="82" t="str">
        <f>+A22</f>
        <v>Pos</v>
      </c>
      <c r="I22" s="82" t="s">
        <v>5</v>
      </c>
      <c r="J22" s="82" t="str">
        <f>+C22</f>
        <v>Name</v>
      </c>
      <c r="K22" s="82" t="str">
        <f>+D22</f>
        <v>Club/School</v>
      </c>
      <c r="L22" s="96" t="str">
        <f>+E22</f>
        <v>Time</v>
      </c>
      <c r="M22" s="97"/>
    </row>
    <row r="23" spans="1:13" x14ac:dyDescent="0.2">
      <c r="A23" s="14">
        <f>+Inputs!A9</f>
        <v>1</v>
      </c>
      <c r="B23" s="79">
        <v>1</v>
      </c>
      <c r="C23" s="16" t="str">
        <f>+Inputs!C9</f>
        <v>EDWARD ENSER</v>
      </c>
      <c r="D23" s="16" t="str">
        <f>+Inputs!D9</f>
        <v>Bracknell AC</v>
      </c>
      <c r="E23" s="80" t="str">
        <f>IF(ISTEXT(Inputs!H9)=TRUE,+Inputs!H9&amp;":","")</f>
        <v>10:</v>
      </c>
      <c r="F23" s="81">
        <f>IF(ISNUMBER(Inputs!I9)=TRUE,+Inputs!I9,"")</f>
        <v>25</v>
      </c>
      <c r="G23" s="21"/>
      <c r="H23" s="14">
        <f>+Inputs!A94</f>
        <v>86</v>
      </c>
      <c r="I23" s="79" t="str">
        <f>IF(ISNUMBER(+Inputs!B94),+Inputs!B94,"")</f>
        <v/>
      </c>
      <c r="J23" s="16" t="str">
        <f>+Inputs!C94</f>
        <v/>
      </c>
      <c r="K23" s="16" t="str">
        <f>+Inputs!D94</f>
        <v/>
      </c>
      <c r="L23" s="80" t="str">
        <f>IF(ISTEXT(Inputs!H94)=TRUE,+Inputs!H94&amp;":","")</f>
        <v/>
      </c>
      <c r="M23" s="81" t="str">
        <f>IF(ISNUMBER(Inputs!I94)=TRUE,+Inputs!I94,"")</f>
        <v/>
      </c>
    </row>
    <row r="24" spans="1:13" x14ac:dyDescent="0.2">
      <c r="A24" s="14">
        <f>+Inputs!A10</f>
        <v>2</v>
      </c>
      <c r="B24" s="4">
        <f>IF(ISNUMBER(+Inputs!B10),+Inputs!B10,"")</f>
        <v>335</v>
      </c>
      <c r="C24" s="16" t="str">
        <f>+Inputs!C10</f>
        <v>CHARLIE BORGNIS</v>
      </c>
      <c r="D24" s="16" t="str">
        <f>+Inputs!D10</f>
        <v>Bracknell AC</v>
      </c>
      <c r="E24" s="17" t="str">
        <f>IF(ISTEXT(Inputs!H10)=TRUE,+Inputs!H10&amp;":","")</f>
        <v/>
      </c>
      <c r="F24" s="18">
        <f>IF(ISNUMBER(Inputs!I10)=TRUE,+Inputs!I10,"")</f>
        <v>28</v>
      </c>
      <c r="G24" s="21"/>
      <c r="H24" s="14">
        <f>+Inputs!A95</f>
        <v>87</v>
      </c>
      <c r="I24" s="4" t="str">
        <f>IF(ISNUMBER(+Inputs!B95),+Inputs!B95,"")</f>
        <v/>
      </c>
      <c r="J24" s="16" t="str">
        <f>+Inputs!C95</f>
        <v/>
      </c>
      <c r="K24" s="16" t="str">
        <f>+Inputs!D95</f>
        <v/>
      </c>
      <c r="L24" s="17" t="str">
        <f>IF(ISTEXT(Inputs!H95)=TRUE,+Inputs!H95&amp;":","")</f>
        <v/>
      </c>
      <c r="M24" s="18" t="str">
        <f>IF(ISNUMBER(Inputs!I95)=TRUE,+Inputs!I95,"")</f>
        <v/>
      </c>
    </row>
    <row r="25" spans="1:13" x14ac:dyDescent="0.2">
      <c r="A25" s="14">
        <f>+Inputs!A11</f>
        <v>3</v>
      </c>
      <c r="B25" s="4">
        <f>IF(ISNUMBER(+Inputs!B11),+Inputs!B11,"")</f>
        <v>332</v>
      </c>
      <c r="C25" s="16" t="str">
        <f>+Inputs!C11</f>
        <v>OLIVER  RICE</v>
      </c>
      <c r="D25" s="16" t="str">
        <f>+Inputs!D11</f>
        <v>Bracknell AC</v>
      </c>
      <c r="E25" s="17" t="str">
        <f>IF(ISTEXT(Inputs!H11)=TRUE,+Inputs!H11&amp;":","")</f>
        <v/>
      </c>
      <c r="F25" s="18">
        <f>IF(ISNUMBER(Inputs!I11)=TRUE,+Inputs!I11,"")</f>
        <v>41</v>
      </c>
      <c r="G25" s="21"/>
      <c r="H25" s="14">
        <f>+Inputs!A96</f>
        <v>88</v>
      </c>
      <c r="I25" s="4" t="str">
        <f>IF(ISNUMBER(+Inputs!B96),+Inputs!B96,"")</f>
        <v/>
      </c>
      <c r="J25" s="16" t="str">
        <f>+Inputs!C96</f>
        <v/>
      </c>
      <c r="K25" s="16" t="str">
        <f>+Inputs!D96</f>
        <v/>
      </c>
      <c r="L25" s="17" t="str">
        <f>IF(ISTEXT(Inputs!H96)=TRUE,+Inputs!H96&amp;":","")</f>
        <v/>
      </c>
      <c r="M25" s="18" t="str">
        <f>IF(ISNUMBER(Inputs!I96)=TRUE,+Inputs!I96,"")</f>
        <v/>
      </c>
    </row>
    <row r="26" spans="1:13" x14ac:dyDescent="0.2">
      <c r="A26" s="14">
        <f>+Inputs!A12</f>
        <v>4</v>
      </c>
      <c r="B26" s="4">
        <f>IF(ISNUMBER(+Inputs!B12),+Inputs!B12,"")</f>
        <v>63</v>
      </c>
      <c r="C26" s="16" t="str">
        <f>+Inputs!C12</f>
        <v>Stanley Jones</v>
      </c>
      <c r="D26" s="16" t="str">
        <f>+Inputs!D12</f>
        <v>Aldershot Farnham &amp; District AC</v>
      </c>
      <c r="E26" s="17" t="str">
        <f>IF(ISTEXT(Inputs!H12)=TRUE,+Inputs!H12&amp;":","")</f>
        <v/>
      </c>
      <c r="F26" s="18">
        <f>IF(ISNUMBER(Inputs!I12)=TRUE,+Inputs!I12,"")</f>
        <v>45</v>
      </c>
      <c r="G26" s="21"/>
      <c r="H26" s="14">
        <f>+Inputs!A97</f>
        <v>89</v>
      </c>
      <c r="I26" s="4" t="str">
        <f>IF(ISNUMBER(+Inputs!B97),+Inputs!B97,"")</f>
        <v/>
      </c>
      <c r="J26" s="16" t="str">
        <f>+Inputs!C97</f>
        <v/>
      </c>
      <c r="K26" s="16" t="str">
        <f>+Inputs!D97</f>
        <v/>
      </c>
      <c r="L26" s="17" t="str">
        <f>IF(ISTEXT(Inputs!H97)=TRUE,+Inputs!H97&amp;":","")</f>
        <v/>
      </c>
      <c r="M26" s="18" t="str">
        <f>IF(ISNUMBER(Inputs!I97)=TRUE,+Inputs!I97,"")</f>
        <v/>
      </c>
    </row>
    <row r="27" spans="1:13" x14ac:dyDescent="0.2">
      <c r="A27" s="14">
        <f>+Inputs!A13</f>
        <v>5</v>
      </c>
      <c r="B27" s="4">
        <f>IF(ISNUMBER(+Inputs!B13),+Inputs!B13,"")</f>
        <v>731</v>
      </c>
      <c r="C27" s="16" t="str">
        <f>+Inputs!C13</f>
        <v>HENRY MCDONALD</v>
      </c>
      <c r="D27" s="16" t="str">
        <f>+Inputs!D13</f>
        <v>Guildford &amp; Godalming AC</v>
      </c>
      <c r="E27" s="17" t="str">
        <f>IF(ISTEXT(Inputs!H13)=TRUE,+Inputs!H13&amp;":","")</f>
        <v/>
      </c>
      <c r="F27" s="18">
        <f>IF(ISNUMBER(Inputs!I13)=TRUE,+Inputs!I13,"")</f>
        <v>47</v>
      </c>
      <c r="G27" s="21"/>
      <c r="H27" s="14">
        <f>+Inputs!A98</f>
        <v>90</v>
      </c>
      <c r="I27" s="4" t="str">
        <f>IF(ISNUMBER(+Inputs!B98),+Inputs!B98,"")</f>
        <v/>
      </c>
      <c r="J27" s="16" t="str">
        <f>+Inputs!C98</f>
        <v/>
      </c>
      <c r="K27" s="16" t="str">
        <f>+Inputs!D98</f>
        <v/>
      </c>
      <c r="L27" s="17" t="str">
        <f>IF(ISTEXT(Inputs!H98)=TRUE,+Inputs!H98&amp;":","")</f>
        <v/>
      </c>
      <c r="M27" s="18" t="str">
        <f>IF(ISNUMBER(Inputs!I98)=TRUE,+Inputs!I98,"")</f>
        <v/>
      </c>
    </row>
    <row r="28" spans="1:13" x14ac:dyDescent="0.2">
      <c r="A28" s="14">
        <f>+Inputs!A14</f>
        <v>6</v>
      </c>
      <c r="B28" s="4">
        <f>IF(ISNUMBER(+Inputs!B14),+Inputs!B14,"")</f>
        <v>521</v>
      </c>
      <c r="C28" s="16" t="str">
        <f>+Inputs!C14</f>
        <v>OSCAR  WATKIN</v>
      </c>
      <c r="D28" s="16" t="str">
        <f>+Inputs!D14</f>
        <v>Crawley Ridge School</v>
      </c>
      <c r="E28" s="17" t="str">
        <f>IF(ISTEXT(Inputs!H14)=TRUE,+Inputs!H14&amp;":","")</f>
        <v/>
      </c>
      <c r="F28" s="18">
        <f>IF(ISNUMBER(Inputs!I14)=TRUE,+Inputs!I14,"")</f>
        <v>50</v>
      </c>
      <c r="G28" s="21"/>
      <c r="H28" s="14">
        <f>+Inputs!A99</f>
        <v>91</v>
      </c>
      <c r="I28" s="4" t="str">
        <f>IF(ISNUMBER(+Inputs!B99),+Inputs!B99,"")</f>
        <v/>
      </c>
      <c r="J28" s="16" t="str">
        <f>+Inputs!C99</f>
        <v/>
      </c>
      <c r="K28" s="16" t="str">
        <f>+Inputs!D99</f>
        <v/>
      </c>
      <c r="L28" s="17" t="str">
        <f>IF(ISTEXT(Inputs!H99)=TRUE,+Inputs!H99&amp;":","")</f>
        <v/>
      </c>
      <c r="M28" s="18" t="str">
        <f>IF(ISNUMBER(Inputs!I99)=TRUE,+Inputs!I99,"")</f>
        <v/>
      </c>
    </row>
    <row r="29" spans="1:13" x14ac:dyDescent="0.2">
      <c r="A29" s="14">
        <f>+Inputs!A15</f>
        <v>7</v>
      </c>
      <c r="B29" s="4">
        <f>IF(ISNUMBER(+Inputs!B15),+Inputs!B15,"")</f>
        <v>270</v>
      </c>
      <c r="C29" s="16" t="str">
        <f>+Inputs!C15</f>
        <v>Jamie  Martin</v>
      </c>
      <c r="D29" s="16" t="str">
        <f>+Inputs!D15</f>
        <v>Basingstoke &amp; Mid Hants AC</v>
      </c>
      <c r="E29" s="17" t="str">
        <f>IF(ISTEXT(Inputs!H15)=TRUE,+Inputs!H15&amp;":","")</f>
        <v/>
      </c>
      <c r="F29" s="18">
        <f>IF(ISNUMBER(Inputs!I15)=TRUE,+Inputs!I15,"")</f>
        <v>54</v>
      </c>
      <c r="G29" s="21"/>
      <c r="H29" s="14">
        <f>+Inputs!A100</f>
        <v>92</v>
      </c>
      <c r="I29" s="4" t="str">
        <f>IF(ISNUMBER(+Inputs!B100),+Inputs!B100,"")</f>
        <v/>
      </c>
      <c r="J29" s="16" t="str">
        <f>+Inputs!C100</f>
        <v/>
      </c>
      <c r="K29" s="16" t="str">
        <f>+Inputs!D100</f>
        <v/>
      </c>
      <c r="L29" s="17" t="str">
        <f>IF(ISTEXT(Inputs!H100)=TRUE,+Inputs!H100&amp;":","")</f>
        <v/>
      </c>
      <c r="M29" s="18" t="str">
        <f>IF(ISNUMBER(Inputs!I100)=TRUE,+Inputs!I100,"")</f>
        <v/>
      </c>
    </row>
    <row r="30" spans="1:13" x14ac:dyDescent="0.2">
      <c r="A30" s="14">
        <f>+Inputs!A16</f>
        <v>8</v>
      </c>
      <c r="B30" s="4">
        <f>IF(ISNUMBER(+Inputs!B16),+Inputs!B16,"")</f>
        <v>327</v>
      </c>
      <c r="C30" s="16" t="str">
        <f>+Inputs!C16</f>
        <v>DYLAN  ACKROYD</v>
      </c>
      <c r="D30" s="16" t="str">
        <f>+Inputs!D16</f>
        <v>Bracknell AC</v>
      </c>
      <c r="E30" s="17" t="str">
        <f>IF(ISTEXT(Inputs!H16)=TRUE,+Inputs!H16&amp;":","")</f>
        <v/>
      </c>
      <c r="F30" s="18">
        <f>IF(ISNUMBER(Inputs!I16)=TRUE,+Inputs!I16,"")</f>
        <v>58</v>
      </c>
      <c r="G30" s="21"/>
      <c r="H30" s="14">
        <f>+Inputs!A101</f>
        <v>93</v>
      </c>
      <c r="I30" s="4" t="str">
        <f>IF(ISNUMBER(+Inputs!B101),+Inputs!B101,"")</f>
        <v/>
      </c>
      <c r="J30" s="16" t="str">
        <f>+Inputs!C101</f>
        <v/>
      </c>
      <c r="K30" s="16" t="str">
        <f>+Inputs!D101</f>
        <v/>
      </c>
      <c r="L30" s="17" t="str">
        <f>IF(ISTEXT(Inputs!H101)=TRUE,+Inputs!H101&amp;":","")</f>
        <v/>
      </c>
      <c r="M30" s="18" t="str">
        <f>IF(ISNUMBER(Inputs!I101)=TRUE,+Inputs!I101,"")</f>
        <v/>
      </c>
    </row>
    <row r="31" spans="1:13" x14ac:dyDescent="0.2">
      <c r="A31" s="14">
        <f>+Inputs!A17</f>
        <v>9</v>
      </c>
      <c r="B31" s="4">
        <f>IF(ISNUMBER(+Inputs!B17),+Inputs!B17,"")</f>
        <v>443</v>
      </c>
      <c r="C31" s="16" t="str">
        <f>+Inputs!C17</f>
        <v>James Dargan</v>
      </c>
      <c r="D31" s="16" t="str">
        <f>+Inputs!D17</f>
        <v>Camberley &amp; District AC</v>
      </c>
      <c r="E31" s="17" t="str">
        <f>IF(ISTEXT(Inputs!H17)=TRUE,+Inputs!H17&amp;":","")</f>
        <v>11:</v>
      </c>
      <c r="F31" s="18">
        <f>IF(ISNUMBER(Inputs!I17)=TRUE,+Inputs!I17,"")</f>
        <v>3</v>
      </c>
      <c r="G31" s="21"/>
      <c r="H31" s="14">
        <f>+Inputs!A102</f>
        <v>94</v>
      </c>
      <c r="I31" s="4" t="str">
        <f>IF(ISNUMBER(+Inputs!B102),+Inputs!B102,"")</f>
        <v/>
      </c>
      <c r="J31" s="16" t="str">
        <f>+Inputs!C102</f>
        <v/>
      </c>
      <c r="K31" s="16" t="str">
        <f>+Inputs!D102</f>
        <v/>
      </c>
      <c r="L31" s="17" t="str">
        <f>IF(ISTEXT(Inputs!H102)=TRUE,+Inputs!H102&amp;":","")</f>
        <v/>
      </c>
      <c r="M31" s="18" t="str">
        <f>IF(ISNUMBER(Inputs!I102)=TRUE,+Inputs!I102,"")</f>
        <v/>
      </c>
    </row>
    <row r="32" spans="1:13" x14ac:dyDescent="0.2">
      <c r="A32" s="14">
        <f>+Inputs!A18</f>
        <v>10</v>
      </c>
      <c r="B32" s="4">
        <f>IF(ISNUMBER(+Inputs!B18),+Inputs!B18,"")</f>
        <v>833</v>
      </c>
      <c r="C32" s="16" t="str">
        <f>+Inputs!C18</f>
        <v>Martin  Sunderland</v>
      </c>
      <c r="D32" s="16" t="str">
        <f>+Inputs!D18</f>
        <v>Woking AC</v>
      </c>
      <c r="E32" s="17" t="str">
        <f>IF(ISTEXT(Inputs!H18)=TRUE,+Inputs!H18&amp;":","")</f>
        <v/>
      </c>
      <c r="F32" s="18">
        <f>IF(ISNUMBER(Inputs!I18)=TRUE,+Inputs!I18,"")</f>
        <v>13</v>
      </c>
      <c r="G32" s="21"/>
      <c r="H32" s="14">
        <f>+Inputs!A103</f>
        <v>95</v>
      </c>
      <c r="I32" s="4" t="str">
        <f>IF(ISNUMBER(+Inputs!B103),+Inputs!B103,"")</f>
        <v/>
      </c>
      <c r="J32" s="16" t="str">
        <f>+Inputs!C103</f>
        <v/>
      </c>
      <c r="K32" s="16" t="str">
        <f>+Inputs!D103</f>
        <v/>
      </c>
      <c r="L32" s="17" t="str">
        <f>IF(ISTEXT(Inputs!H103)=TRUE,+Inputs!H103&amp;":","")</f>
        <v/>
      </c>
      <c r="M32" s="18" t="str">
        <f>IF(ISNUMBER(Inputs!I103)=TRUE,+Inputs!I103,"")</f>
        <v/>
      </c>
    </row>
    <row r="33" spans="1:13" x14ac:dyDescent="0.2">
      <c r="A33" s="14">
        <f>+Inputs!A19</f>
        <v>11</v>
      </c>
      <c r="B33" s="4">
        <f>IF(ISNUMBER(+Inputs!B19),+Inputs!B19,"")</f>
        <v>971</v>
      </c>
      <c r="C33" s="16" t="str">
        <f>+Inputs!C19</f>
        <v>TOBY LONG</v>
      </c>
      <c r="D33" s="16" t="str">
        <f>+Inputs!D19</f>
        <v>Young Athletes Club</v>
      </c>
      <c r="E33" s="17" t="str">
        <f>IF(ISTEXT(Inputs!H19)=TRUE,+Inputs!H19&amp;":","")</f>
        <v/>
      </c>
      <c r="F33" s="18">
        <f>IF(ISNUMBER(Inputs!I19)=TRUE,+Inputs!I19,"")</f>
        <v>15</v>
      </c>
      <c r="G33" s="21"/>
      <c r="H33" s="14">
        <f>+Inputs!A104</f>
        <v>96</v>
      </c>
      <c r="I33" s="4" t="str">
        <f>IF(ISNUMBER(+Inputs!B104),+Inputs!B104,"")</f>
        <v/>
      </c>
      <c r="J33" s="16" t="str">
        <f>+Inputs!C104</f>
        <v/>
      </c>
      <c r="K33" s="16" t="str">
        <f>+Inputs!D104</f>
        <v/>
      </c>
      <c r="L33" s="17" t="str">
        <f>IF(ISTEXT(Inputs!H104)=TRUE,+Inputs!H104&amp;":","")</f>
        <v/>
      </c>
      <c r="M33" s="18" t="str">
        <f>IF(ISNUMBER(Inputs!I104)=TRUE,+Inputs!I104,"")</f>
        <v/>
      </c>
    </row>
    <row r="34" spans="1:13" x14ac:dyDescent="0.2">
      <c r="A34" s="14">
        <f>+Inputs!A20</f>
        <v>12</v>
      </c>
      <c r="B34" s="4">
        <f>IF(ISNUMBER(+Inputs!B20),+Inputs!B20,"")</f>
        <v>286</v>
      </c>
      <c r="C34" s="16" t="str">
        <f>+Inputs!C20</f>
        <v>Jack  Hedderley</v>
      </c>
      <c r="D34" s="16" t="str">
        <f>+Inputs!D20</f>
        <v>Basingstoke &amp; Mid Hants AC</v>
      </c>
      <c r="E34" s="17" t="str">
        <f>IF(ISTEXT(Inputs!H20)=TRUE,+Inputs!H20&amp;":","")</f>
        <v/>
      </c>
      <c r="F34" s="18">
        <f>IF(ISNUMBER(Inputs!I20)=TRUE,+Inputs!I20,"")</f>
        <v>16</v>
      </c>
      <c r="G34" s="21"/>
      <c r="H34" s="14">
        <f>+Inputs!A105</f>
        <v>97</v>
      </c>
      <c r="I34" s="4" t="str">
        <f>IF(ISNUMBER(+Inputs!B105),+Inputs!B105,"")</f>
        <v/>
      </c>
      <c r="J34" s="16" t="str">
        <f>+Inputs!C105</f>
        <v/>
      </c>
      <c r="K34" s="16" t="str">
        <f>+Inputs!D105</f>
        <v/>
      </c>
      <c r="L34" s="17" t="str">
        <f>IF(ISTEXT(Inputs!H105)=TRUE,+Inputs!H105&amp;":","")</f>
        <v/>
      </c>
      <c r="M34" s="18" t="str">
        <f>IF(ISNUMBER(Inputs!I105)=TRUE,+Inputs!I105,"")</f>
        <v/>
      </c>
    </row>
    <row r="35" spans="1:13" x14ac:dyDescent="0.2">
      <c r="A35" s="14">
        <f>+Inputs!A21</f>
        <v>13</v>
      </c>
      <c r="B35" s="4">
        <f>IF(ISNUMBER(+Inputs!B21),+Inputs!B21,"")</f>
        <v>357</v>
      </c>
      <c r="C35" s="16" t="str">
        <f>+Inputs!C21</f>
        <v>JOSHUA ALEXANDER</v>
      </c>
      <c r="D35" s="16" t="str">
        <f>+Inputs!D21</f>
        <v>Bracknell AC</v>
      </c>
      <c r="E35" s="17" t="str">
        <f>IF(ISTEXT(Inputs!H21)=TRUE,+Inputs!H21&amp;":","")</f>
        <v/>
      </c>
      <c r="F35" s="18">
        <f>IF(ISNUMBER(Inputs!I21)=TRUE,+Inputs!I21,"")</f>
        <v>18</v>
      </c>
      <c r="G35" s="21"/>
      <c r="H35" s="14">
        <f>+Inputs!A106</f>
        <v>98</v>
      </c>
      <c r="I35" s="4" t="str">
        <f>IF(ISNUMBER(+Inputs!B106),+Inputs!B106,"")</f>
        <v/>
      </c>
      <c r="J35" s="16" t="str">
        <f>+Inputs!C106</f>
        <v/>
      </c>
      <c r="K35" s="16" t="str">
        <f>+Inputs!D106</f>
        <v/>
      </c>
      <c r="L35" s="17" t="str">
        <f>IF(ISTEXT(Inputs!H106)=TRUE,+Inputs!H106&amp;":","")</f>
        <v/>
      </c>
      <c r="M35" s="18" t="str">
        <f>IF(ISNUMBER(Inputs!I106)=TRUE,+Inputs!I106,"")</f>
        <v/>
      </c>
    </row>
    <row r="36" spans="1:13" x14ac:dyDescent="0.2">
      <c r="A36" s="14">
        <f>+Inputs!A22</f>
        <v>14</v>
      </c>
      <c r="B36" s="4">
        <f>IF(ISNUMBER(+Inputs!B22),+Inputs!B22,"")</f>
        <v>970</v>
      </c>
      <c r="C36" s="16" t="str">
        <f>+Inputs!C22</f>
        <v>JAMES GARNER</v>
      </c>
      <c r="D36" s="16" t="str">
        <f>+Inputs!D22</f>
        <v>Young Athletes Club</v>
      </c>
      <c r="E36" s="17" t="str">
        <f>IF(ISTEXT(Inputs!H22)=TRUE,+Inputs!H22&amp;":","")</f>
        <v/>
      </c>
      <c r="F36" s="18">
        <f>IF(ISNUMBER(Inputs!I22)=TRUE,+Inputs!I22,"")</f>
        <v>20</v>
      </c>
      <c r="G36" s="21"/>
      <c r="H36" s="14">
        <f>+Inputs!A107</f>
        <v>99</v>
      </c>
      <c r="I36" s="4" t="str">
        <f>IF(ISNUMBER(+Inputs!B107),+Inputs!B107,"")</f>
        <v/>
      </c>
      <c r="J36" s="16" t="str">
        <f>+Inputs!C107</f>
        <v/>
      </c>
      <c r="K36" s="16" t="str">
        <f>+Inputs!D107</f>
        <v/>
      </c>
      <c r="L36" s="17" t="str">
        <f>IF(ISTEXT(Inputs!H107)=TRUE,+Inputs!H107&amp;":","")</f>
        <v/>
      </c>
      <c r="M36" s="18" t="str">
        <f>IF(ISNUMBER(Inputs!I107)=TRUE,+Inputs!I107,"")</f>
        <v/>
      </c>
    </row>
    <row r="37" spans="1:13" x14ac:dyDescent="0.2">
      <c r="A37" s="14">
        <f>+Inputs!A23</f>
        <v>15</v>
      </c>
      <c r="B37" s="4">
        <f>IF(ISNUMBER(+Inputs!B23),+Inputs!B23,"")</f>
        <v>425</v>
      </c>
      <c r="C37" s="16" t="str">
        <f>+Inputs!C23</f>
        <v>Hayden Ashworth</v>
      </c>
      <c r="D37" s="16" t="str">
        <f>+Inputs!D23</f>
        <v>Camberley &amp; District AC</v>
      </c>
      <c r="E37" s="17" t="str">
        <f>IF(ISTEXT(Inputs!H23)=TRUE,+Inputs!H23&amp;":","")</f>
        <v/>
      </c>
      <c r="F37" s="18">
        <f>IF(ISNUMBER(Inputs!I23)=TRUE,+Inputs!I23,"")</f>
        <v>21</v>
      </c>
      <c r="G37" s="21"/>
      <c r="H37" s="14">
        <f>+Inputs!A108</f>
        <v>100</v>
      </c>
      <c r="I37" s="4" t="str">
        <f>IF(ISNUMBER(+Inputs!B108),+Inputs!B108,"")</f>
        <v/>
      </c>
      <c r="J37" s="16" t="str">
        <f>+Inputs!C108</f>
        <v/>
      </c>
      <c r="K37" s="16" t="str">
        <f>+Inputs!D108</f>
        <v/>
      </c>
      <c r="L37" s="17" t="str">
        <f>IF(ISTEXT(Inputs!H108)=TRUE,+Inputs!H108&amp;":","")</f>
        <v/>
      </c>
      <c r="M37" s="18" t="str">
        <f>IF(ISNUMBER(Inputs!I108)=TRUE,+Inputs!I108,"")</f>
        <v/>
      </c>
    </row>
    <row r="38" spans="1:13" x14ac:dyDescent="0.2">
      <c r="A38" s="14">
        <f>+Inputs!A24</f>
        <v>16</v>
      </c>
      <c r="B38" s="4">
        <f>IF(ISNUMBER(+Inputs!B24),+Inputs!B24,"")</f>
        <v>432</v>
      </c>
      <c r="C38" s="16" t="str">
        <f>+Inputs!C24</f>
        <v>Noah Ayivi-Knott</v>
      </c>
      <c r="D38" s="16" t="str">
        <f>+Inputs!D24</f>
        <v>Camberley &amp; District AC</v>
      </c>
      <c r="E38" s="17" t="str">
        <f>IF(ISTEXT(Inputs!H24)=TRUE,+Inputs!H24&amp;":","")</f>
        <v/>
      </c>
      <c r="F38" s="18">
        <f>IF(ISNUMBER(Inputs!I24)=TRUE,+Inputs!I24,"")</f>
        <v>26</v>
      </c>
      <c r="G38" s="21"/>
      <c r="H38" s="14">
        <f>+Inputs!A109</f>
        <v>101</v>
      </c>
      <c r="I38" s="4" t="str">
        <f>IF(ISNUMBER(+Inputs!B109),+Inputs!B109,"")</f>
        <v/>
      </c>
      <c r="J38" s="16" t="str">
        <f>+Inputs!C109</f>
        <v/>
      </c>
      <c r="K38" s="16" t="str">
        <f>+Inputs!D109</f>
        <v/>
      </c>
      <c r="L38" s="17" t="str">
        <f>IF(ISTEXT(Inputs!H109)=TRUE,+Inputs!H109&amp;":","")</f>
        <v/>
      </c>
      <c r="M38" s="18" t="str">
        <f>IF(ISNUMBER(Inputs!I109)=TRUE,+Inputs!I109,"")</f>
        <v/>
      </c>
    </row>
    <row r="39" spans="1:13" x14ac:dyDescent="0.2">
      <c r="A39" s="14">
        <f>+Inputs!A25</f>
        <v>17</v>
      </c>
      <c r="B39" s="4">
        <f>IF(ISNUMBER(+Inputs!B25),+Inputs!B25,"")</f>
        <v>142</v>
      </c>
      <c r="C39" s="16" t="str">
        <f>+Inputs!C25</f>
        <v>Jago Euison</v>
      </c>
      <c r="D39" s="16" t="str">
        <f>+Inputs!D25</f>
        <v>Andover AC</v>
      </c>
      <c r="E39" s="17" t="str">
        <f>IF(ISTEXT(Inputs!H25)=TRUE,+Inputs!H25&amp;":","")</f>
        <v/>
      </c>
      <c r="F39" s="18">
        <f>IF(ISNUMBER(Inputs!I25)=TRUE,+Inputs!I25,"")</f>
        <v>30</v>
      </c>
      <c r="G39" s="21"/>
      <c r="H39" s="14">
        <f>+Inputs!A110</f>
        <v>102</v>
      </c>
      <c r="I39" s="4" t="str">
        <f>IF(ISNUMBER(+Inputs!B110),+Inputs!B110,"")</f>
        <v/>
      </c>
      <c r="J39" s="16" t="str">
        <f>+Inputs!C110</f>
        <v/>
      </c>
      <c r="K39" s="16" t="str">
        <f>+Inputs!D110</f>
        <v/>
      </c>
      <c r="L39" s="17" t="str">
        <f>IF(ISTEXT(Inputs!H110)=TRUE,+Inputs!H110&amp;":","")</f>
        <v/>
      </c>
      <c r="M39" s="18" t="str">
        <f>IF(ISNUMBER(Inputs!I110)=TRUE,+Inputs!I110,"")</f>
        <v/>
      </c>
    </row>
    <row r="40" spans="1:13" x14ac:dyDescent="0.2">
      <c r="A40" s="14">
        <f>+Inputs!A26</f>
        <v>18</v>
      </c>
      <c r="B40" s="4">
        <f>IF(ISNUMBER(+Inputs!B26),+Inputs!B26,"")</f>
        <v>560</v>
      </c>
      <c r="C40" s="16" t="str">
        <f>+Inputs!C26</f>
        <v>Olly Webb</v>
      </c>
      <c r="D40" s="16" t="str">
        <f>+Inputs!D26</f>
        <v>Fleet &amp; Crookham AC</v>
      </c>
      <c r="E40" s="17" t="str">
        <f>IF(ISTEXT(Inputs!H26)=TRUE,+Inputs!H26&amp;":","")</f>
        <v/>
      </c>
      <c r="F40" s="18">
        <f>IF(ISNUMBER(Inputs!I26)=TRUE,+Inputs!I26,"")</f>
        <v>34</v>
      </c>
      <c r="G40" s="21"/>
      <c r="H40" s="14">
        <f>+Inputs!A111</f>
        <v>103</v>
      </c>
      <c r="I40" s="4" t="str">
        <f>IF(ISNUMBER(+Inputs!B111),+Inputs!B111,"")</f>
        <v/>
      </c>
      <c r="J40" s="16" t="str">
        <f>+Inputs!C111</f>
        <v/>
      </c>
      <c r="K40" s="16" t="str">
        <f>+Inputs!D111</f>
        <v/>
      </c>
      <c r="L40" s="17" t="str">
        <f>IF(ISTEXT(Inputs!H111)=TRUE,+Inputs!H111&amp;":","")</f>
        <v/>
      </c>
      <c r="M40" s="18" t="str">
        <f>IF(ISNUMBER(Inputs!I111)=TRUE,+Inputs!I111,"")</f>
        <v/>
      </c>
    </row>
    <row r="41" spans="1:13" x14ac:dyDescent="0.2">
      <c r="A41" s="14">
        <f>+Inputs!A27</f>
        <v>19</v>
      </c>
      <c r="B41" s="4">
        <f>IF(ISNUMBER(+Inputs!B27),+Inputs!B27,"")</f>
        <v>991</v>
      </c>
      <c r="C41" s="16" t="str">
        <f>+Inputs!C27</f>
        <v>BARNABY BRIDGES</v>
      </c>
      <c r="D41" s="16" t="str">
        <f>+Inputs!D27</f>
        <v>Young Athletes Club</v>
      </c>
      <c r="E41" s="17" t="str">
        <f>IF(ISTEXT(Inputs!H27)=TRUE,+Inputs!H27&amp;":","")</f>
        <v/>
      </c>
      <c r="F41" s="18">
        <f>IF(ISNUMBER(Inputs!I27)=TRUE,+Inputs!I27,"")</f>
        <v>35</v>
      </c>
      <c r="G41" s="21"/>
      <c r="H41" s="14">
        <f>+Inputs!A112</f>
        <v>104</v>
      </c>
      <c r="I41" s="4" t="str">
        <f>IF(ISNUMBER(+Inputs!B112),+Inputs!B112,"")</f>
        <v/>
      </c>
      <c r="J41" s="16" t="str">
        <f>+Inputs!C112</f>
        <v/>
      </c>
      <c r="K41" s="16" t="str">
        <f>+Inputs!D112</f>
        <v/>
      </c>
      <c r="L41" s="17" t="str">
        <f>IF(ISTEXT(Inputs!H112)=TRUE,+Inputs!H112&amp;":","")</f>
        <v/>
      </c>
      <c r="M41" s="18" t="str">
        <f>IF(ISNUMBER(Inputs!I112)=TRUE,+Inputs!I112,"")</f>
        <v/>
      </c>
    </row>
    <row r="42" spans="1:13" x14ac:dyDescent="0.2">
      <c r="A42" s="14">
        <f>+Inputs!A28</f>
        <v>20</v>
      </c>
      <c r="B42" s="4">
        <f>IF(ISNUMBER(+Inputs!B28),+Inputs!B28,"")</f>
        <v>563</v>
      </c>
      <c r="C42" s="16" t="str">
        <f>+Inputs!C28</f>
        <v>Benjamin Richards</v>
      </c>
      <c r="D42" s="16" t="str">
        <f>+Inputs!D28</f>
        <v>Fleet &amp; Crookham AC</v>
      </c>
      <c r="E42" s="17" t="str">
        <f>IF(ISTEXT(Inputs!H28)=TRUE,+Inputs!H28&amp;":","")</f>
        <v/>
      </c>
      <c r="F42" s="18">
        <f>IF(ISNUMBER(Inputs!I28)=TRUE,+Inputs!I28,"")</f>
        <v>41</v>
      </c>
      <c r="G42" s="21"/>
      <c r="H42" s="14">
        <f>+Inputs!A113</f>
        <v>105</v>
      </c>
      <c r="I42" s="4" t="str">
        <f>IF(ISNUMBER(+Inputs!B113),+Inputs!B113,"")</f>
        <v/>
      </c>
      <c r="J42" s="16" t="str">
        <f>+Inputs!C113</f>
        <v/>
      </c>
      <c r="K42" s="16" t="str">
        <f>+Inputs!D113</f>
        <v/>
      </c>
      <c r="L42" s="17" t="str">
        <f>IF(ISTEXT(Inputs!H113)=TRUE,+Inputs!H113&amp;":","")</f>
        <v/>
      </c>
      <c r="M42" s="18" t="str">
        <f>IF(ISNUMBER(Inputs!I113)=TRUE,+Inputs!I113,"")</f>
        <v/>
      </c>
    </row>
    <row r="43" spans="1:13" x14ac:dyDescent="0.2">
      <c r="A43" s="14">
        <f>+Inputs!A29</f>
        <v>21</v>
      </c>
      <c r="B43" s="4">
        <f>IF(ISNUMBER(+Inputs!B29),+Inputs!B29,"")</f>
        <v>973</v>
      </c>
      <c r="C43" s="16" t="str">
        <f>+Inputs!C29</f>
        <v>KAY DAVIES</v>
      </c>
      <c r="D43" s="16" t="str">
        <f>+Inputs!D29</f>
        <v>Young Athletes Club</v>
      </c>
      <c r="E43" s="17" t="str">
        <f>IF(ISTEXT(Inputs!H29)=TRUE,+Inputs!H29&amp;":","")</f>
        <v/>
      </c>
      <c r="F43" s="18">
        <f>IF(ISNUMBER(Inputs!I29)=TRUE,+Inputs!I29,"")</f>
        <v>46</v>
      </c>
      <c r="G43" s="21"/>
      <c r="H43" s="14">
        <f>+Inputs!A114</f>
        <v>106</v>
      </c>
      <c r="I43" s="4" t="str">
        <f>IF(ISNUMBER(+Inputs!B114),+Inputs!B114,"")</f>
        <v/>
      </c>
      <c r="J43" s="16" t="str">
        <f>+Inputs!C114</f>
        <v/>
      </c>
      <c r="K43" s="16" t="str">
        <f>+Inputs!D114</f>
        <v/>
      </c>
      <c r="L43" s="17" t="str">
        <f>IF(ISTEXT(Inputs!H114)=TRUE,+Inputs!H114&amp;":","")</f>
        <v/>
      </c>
      <c r="M43" s="18" t="str">
        <f>IF(ISNUMBER(Inputs!I114)=TRUE,+Inputs!I114,"")</f>
        <v/>
      </c>
    </row>
    <row r="44" spans="1:13" x14ac:dyDescent="0.2">
      <c r="A44" s="14">
        <f>+Inputs!A30</f>
        <v>22</v>
      </c>
      <c r="B44" s="4">
        <f>IF(ISNUMBER(+Inputs!B30),+Inputs!B30,"")</f>
        <v>452</v>
      </c>
      <c r="C44" s="16" t="str">
        <f>+Inputs!C30</f>
        <v>Ollie Mellor</v>
      </c>
      <c r="D44" s="16" t="str">
        <f>+Inputs!D30</f>
        <v>Camberley &amp; District AC</v>
      </c>
      <c r="E44" s="17" t="str">
        <f>IF(ISTEXT(Inputs!H30)=TRUE,+Inputs!H30&amp;":","")</f>
        <v/>
      </c>
      <c r="F44" s="18">
        <f>IF(ISNUMBER(Inputs!I30)=TRUE,+Inputs!I30,"")</f>
        <v>47</v>
      </c>
      <c r="G44" s="21"/>
      <c r="H44" s="14">
        <f>+Inputs!A115</f>
        <v>107</v>
      </c>
      <c r="I44" s="4" t="str">
        <f>IF(ISNUMBER(+Inputs!B115),+Inputs!B115,"")</f>
        <v/>
      </c>
      <c r="J44" s="16" t="str">
        <f>+Inputs!C115</f>
        <v/>
      </c>
      <c r="K44" s="16" t="str">
        <f>+Inputs!D115</f>
        <v/>
      </c>
      <c r="L44" s="17" t="str">
        <f>IF(ISTEXT(Inputs!H115)=TRUE,+Inputs!H115&amp;":","")</f>
        <v/>
      </c>
      <c r="M44" s="18" t="str">
        <f>IF(ISNUMBER(Inputs!I115)=TRUE,+Inputs!I115,"")</f>
        <v/>
      </c>
    </row>
    <row r="45" spans="1:13" x14ac:dyDescent="0.2">
      <c r="A45" s="14">
        <f>+Inputs!A31</f>
        <v>23</v>
      </c>
      <c r="B45" s="4">
        <f>IF(ISNUMBER(+Inputs!B31),+Inputs!B31,"")</f>
        <v>148</v>
      </c>
      <c r="C45" s="16" t="str">
        <f>+Inputs!C31</f>
        <v>Bertie Jones</v>
      </c>
      <c r="D45" s="16" t="str">
        <f>+Inputs!D31</f>
        <v>Andover AC</v>
      </c>
      <c r="E45" s="17" t="str">
        <f>IF(ISTEXT(Inputs!H31)=TRUE,+Inputs!H31&amp;":","")</f>
        <v/>
      </c>
      <c r="F45" s="18">
        <f>IF(ISNUMBER(Inputs!I31)=TRUE,+Inputs!I31,"")</f>
        <v>48</v>
      </c>
      <c r="G45" s="21"/>
      <c r="H45" s="14">
        <f>+Inputs!A116</f>
        <v>108</v>
      </c>
      <c r="I45" s="4" t="str">
        <f>IF(ISNUMBER(+Inputs!B116),+Inputs!B116,"")</f>
        <v/>
      </c>
      <c r="J45" s="16" t="str">
        <f>+Inputs!C116</f>
        <v/>
      </c>
      <c r="K45" s="16" t="str">
        <f>+Inputs!D116</f>
        <v/>
      </c>
      <c r="L45" s="17" t="str">
        <f>IF(ISTEXT(Inputs!H116)=TRUE,+Inputs!H116&amp;":","")</f>
        <v/>
      </c>
      <c r="M45" s="18" t="str">
        <f>IF(ISNUMBER(Inputs!I116)=TRUE,+Inputs!I116,"")</f>
        <v/>
      </c>
    </row>
    <row r="46" spans="1:13" x14ac:dyDescent="0.2">
      <c r="A46" s="14">
        <f>+Inputs!A32</f>
        <v>24</v>
      </c>
      <c r="B46" s="4">
        <f>IF(ISNUMBER(+Inputs!B32),+Inputs!B32,"")</f>
        <v>221</v>
      </c>
      <c r="C46" s="16" t="str">
        <f>+Inputs!C32</f>
        <v>Sam Graham</v>
      </c>
      <c r="D46" s="16" t="str">
        <f>+Inputs!D32</f>
        <v>Basingstoke &amp; Mid Hants AC</v>
      </c>
      <c r="E46" s="17" t="str">
        <f>IF(ISTEXT(Inputs!H32)=TRUE,+Inputs!H32&amp;":","")</f>
        <v/>
      </c>
      <c r="F46" s="18">
        <f>IF(ISNUMBER(Inputs!I32)=TRUE,+Inputs!I32,"")</f>
        <v>48</v>
      </c>
      <c r="G46" s="21"/>
      <c r="H46" s="14">
        <f>+Inputs!A117</f>
        <v>109</v>
      </c>
      <c r="I46" s="4" t="str">
        <f>IF(ISNUMBER(+Inputs!B117),+Inputs!B117,"")</f>
        <v/>
      </c>
      <c r="J46" s="16" t="str">
        <f>+Inputs!C117</f>
        <v/>
      </c>
      <c r="K46" s="16" t="str">
        <f>+Inputs!D117</f>
        <v/>
      </c>
      <c r="L46" s="17" t="str">
        <f>IF(ISTEXT(Inputs!H117)=TRUE,+Inputs!H117&amp;":","")</f>
        <v/>
      </c>
      <c r="M46" s="18" t="str">
        <f>IF(ISNUMBER(Inputs!I117)=TRUE,+Inputs!I117,"")</f>
        <v/>
      </c>
    </row>
    <row r="47" spans="1:13" x14ac:dyDescent="0.2">
      <c r="A47" s="14">
        <f>+Inputs!A33</f>
        <v>25</v>
      </c>
      <c r="B47" s="4">
        <f>IF(ISNUMBER(+Inputs!B33),+Inputs!B33,"")</f>
        <v>654</v>
      </c>
      <c r="C47" s="16" t="str">
        <f>+Inputs!C33</f>
        <v>George Willings</v>
      </c>
      <c r="D47" s="16" t="str">
        <f>+Inputs!D33</f>
        <v>Grey House School</v>
      </c>
      <c r="E47" s="17" t="str">
        <f>IF(ISTEXT(Inputs!H33)=TRUE,+Inputs!H33&amp;":","")</f>
        <v/>
      </c>
      <c r="F47" s="18">
        <f>IF(ISNUMBER(Inputs!I33)=TRUE,+Inputs!I33,"")</f>
        <v>49</v>
      </c>
      <c r="G47" s="21"/>
      <c r="H47" s="14">
        <f>+Inputs!A118</f>
        <v>110</v>
      </c>
      <c r="I47" s="4" t="str">
        <f>IF(ISNUMBER(+Inputs!B118),+Inputs!B118,"")</f>
        <v/>
      </c>
      <c r="J47" s="16" t="str">
        <f>+Inputs!C118</f>
        <v/>
      </c>
      <c r="K47" s="16" t="str">
        <f>+Inputs!D118</f>
        <v/>
      </c>
      <c r="L47" s="17" t="str">
        <f>IF(ISTEXT(Inputs!H118)=TRUE,+Inputs!H118&amp;":","")</f>
        <v/>
      </c>
      <c r="M47" s="18" t="str">
        <f>IF(ISNUMBER(Inputs!I118)=TRUE,+Inputs!I118,"")</f>
        <v/>
      </c>
    </row>
    <row r="48" spans="1:13" x14ac:dyDescent="0.2">
      <c r="A48" s="14">
        <f>+Inputs!A34</f>
        <v>26</v>
      </c>
      <c r="B48" s="4">
        <f>IF(ISNUMBER(+Inputs!B34),+Inputs!B34,"")</f>
        <v>345</v>
      </c>
      <c r="C48" s="16" t="str">
        <f>+Inputs!C34</f>
        <v>PADDY MAIR</v>
      </c>
      <c r="D48" s="16" t="str">
        <f>+Inputs!D34</f>
        <v>Bracknell AC</v>
      </c>
      <c r="E48" s="17" t="str">
        <f>IF(ISTEXT(Inputs!H34)=TRUE,+Inputs!H34&amp;":","")</f>
        <v/>
      </c>
      <c r="F48" s="18">
        <f>IF(ISNUMBER(Inputs!I34)=TRUE,+Inputs!I34,"")</f>
        <v>50</v>
      </c>
      <c r="G48" s="21"/>
      <c r="H48" s="14">
        <f>+Inputs!A119</f>
        <v>111</v>
      </c>
      <c r="I48" s="4" t="str">
        <f>IF(ISNUMBER(+Inputs!B119),+Inputs!B119,"")</f>
        <v/>
      </c>
      <c r="J48" s="16" t="str">
        <f>+Inputs!C119</f>
        <v/>
      </c>
      <c r="K48" s="16" t="str">
        <f>+Inputs!D119</f>
        <v/>
      </c>
      <c r="L48" s="17" t="str">
        <f>IF(ISTEXT(Inputs!H119)=TRUE,+Inputs!H119&amp;":","")</f>
        <v/>
      </c>
      <c r="M48" s="18" t="str">
        <f>IF(ISNUMBER(Inputs!I119)=TRUE,+Inputs!I119,"")</f>
        <v/>
      </c>
    </row>
    <row r="49" spans="1:13" x14ac:dyDescent="0.2">
      <c r="A49" s="14">
        <f>+Inputs!A35</f>
        <v>27</v>
      </c>
      <c r="B49" s="4">
        <f>IF(ISNUMBER(+Inputs!B35),+Inputs!B35,"")</f>
        <v>224</v>
      </c>
      <c r="C49" s="16" t="str">
        <f>+Inputs!C35</f>
        <v>Aiden Leavey</v>
      </c>
      <c r="D49" s="16" t="str">
        <f>+Inputs!D35</f>
        <v>Basingstoke &amp; Mid Hants AC</v>
      </c>
      <c r="E49" s="17" t="str">
        <f>IF(ISTEXT(Inputs!H35)=TRUE,+Inputs!H35&amp;":","")</f>
        <v/>
      </c>
      <c r="F49" s="18">
        <f>IF(ISNUMBER(Inputs!I35)=TRUE,+Inputs!I35,"")</f>
        <v>51</v>
      </c>
      <c r="G49" s="21"/>
      <c r="H49" s="14">
        <f>+Inputs!A120</f>
        <v>112</v>
      </c>
      <c r="I49" s="4" t="str">
        <f>IF(ISNUMBER(+Inputs!B120),+Inputs!B120,"")</f>
        <v/>
      </c>
      <c r="J49" s="16" t="str">
        <f>+Inputs!C120</f>
        <v/>
      </c>
      <c r="K49" s="16" t="str">
        <f>+Inputs!D120</f>
        <v/>
      </c>
      <c r="L49" s="17" t="str">
        <f>IF(ISTEXT(Inputs!H120)=TRUE,+Inputs!H120&amp;":","")</f>
        <v/>
      </c>
      <c r="M49" s="18" t="str">
        <f>IF(ISNUMBER(Inputs!I120)=TRUE,+Inputs!I120,"")</f>
        <v/>
      </c>
    </row>
    <row r="50" spans="1:13" x14ac:dyDescent="0.2">
      <c r="A50" s="14">
        <f>+Inputs!A36</f>
        <v>28</v>
      </c>
      <c r="B50" s="4">
        <f>IF(ISNUMBER(+Inputs!B36),+Inputs!B36,"")</f>
        <v>800</v>
      </c>
      <c r="C50" s="16" t="str">
        <f>+Inputs!C36</f>
        <v>Ethan Gubby</v>
      </c>
      <c r="D50" s="16" t="str">
        <f>+Inputs!D36</f>
        <v>Haslemere Border &amp; Waverley AC</v>
      </c>
      <c r="E50" s="17" t="str">
        <f>IF(ISTEXT(Inputs!H36)=TRUE,+Inputs!H36&amp;":","")</f>
        <v/>
      </c>
      <c r="F50" s="18">
        <f>IF(ISNUMBER(Inputs!I36)=TRUE,+Inputs!I36,"")</f>
        <v>52</v>
      </c>
      <c r="G50" s="21"/>
      <c r="H50" s="14">
        <f>+Inputs!A121</f>
        <v>113</v>
      </c>
      <c r="I50" s="4" t="str">
        <f>IF(ISNUMBER(+Inputs!B121),+Inputs!B121,"")</f>
        <v/>
      </c>
      <c r="J50" s="16" t="str">
        <f>+Inputs!C121</f>
        <v/>
      </c>
      <c r="K50" s="16" t="str">
        <f>+Inputs!D121</f>
        <v/>
      </c>
      <c r="L50" s="17" t="str">
        <f>IF(ISTEXT(Inputs!H121)=TRUE,+Inputs!H121&amp;":","")</f>
        <v/>
      </c>
      <c r="M50" s="18" t="str">
        <f>IF(ISNUMBER(Inputs!I121)=TRUE,+Inputs!I121,"")</f>
        <v/>
      </c>
    </row>
    <row r="51" spans="1:13" x14ac:dyDescent="0.2">
      <c r="A51" s="14">
        <f>+Inputs!A37</f>
        <v>29</v>
      </c>
      <c r="B51" s="4">
        <f>IF(ISNUMBER(+Inputs!B37),+Inputs!B37,"")</f>
        <v>265</v>
      </c>
      <c r="C51" s="16" t="str">
        <f>+Inputs!C37</f>
        <v>Reuben  Christian</v>
      </c>
      <c r="D51" s="16" t="str">
        <f>+Inputs!D37</f>
        <v>Basingstoke &amp; Mid Hants AC</v>
      </c>
      <c r="E51" s="17" t="str">
        <f>IF(ISTEXT(Inputs!H37)=TRUE,+Inputs!H37&amp;":","")</f>
        <v/>
      </c>
      <c r="F51" s="18">
        <f>IF(ISNUMBER(Inputs!I37)=TRUE,+Inputs!I37,"")</f>
        <v>53</v>
      </c>
      <c r="G51" s="21"/>
      <c r="H51" s="14">
        <f>+Inputs!A122</f>
        <v>114</v>
      </c>
      <c r="I51" s="4" t="str">
        <f>IF(ISNUMBER(+Inputs!B122),+Inputs!B122,"")</f>
        <v/>
      </c>
      <c r="J51" s="16" t="str">
        <f>+Inputs!C122</f>
        <v/>
      </c>
      <c r="K51" s="16" t="str">
        <f>+Inputs!D122</f>
        <v/>
      </c>
      <c r="L51" s="17" t="str">
        <f>IF(ISTEXT(Inputs!H122)=TRUE,+Inputs!H122&amp;":","")</f>
        <v/>
      </c>
      <c r="M51" s="18" t="str">
        <f>IF(ISNUMBER(Inputs!I122)=TRUE,+Inputs!I122,"")</f>
        <v/>
      </c>
    </row>
    <row r="52" spans="1:13" x14ac:dyDescent="0.2">
      <c r="A52" s="14">
        <f>+Inputs!A38</f>
        <v>30</v>
      </c>
      <c r="B52" s="4">
        <f>IF(ISNUMBER(+Inputs!B38),+Inputs!B38,"")</f>
        <v>66</v>
      </c>
      <c r="C52" s="16" t="str">
        <f>+Inputs!C38</f>
        <v>Daniel Shattock</v>
      </c>
      <c r="D52" s="16" t="str">
        <f>+Inputs!D38</f>
        <v>Aldershot Farnham &amp; District AC</v>
      </c>
      <c r="E52" s="17" t="str">
        <f>IF(ISTEXT(Inputs!H38)=TRUE,+Inputs!H38&amp;":","")</f>
        <v/>
      </c>
      <c r="F52" s="18">
        <f>IF(ISNUMBER(Inputs!I38)=TRUE,+Inputs!I38,"")</f>
        <v>54</v>
      </c>
      <c r="G52" s="21"/>
      <c r="H52" s="14">
        <f>+Inputs!A123</f>
        <v>115</v>
      </c>
      <c r="I52" s="4" t="str">
        <f>IF(ISNUMBER(+Inputs!B123),+Inputs!B123,"")</f>
        <v/>
      </c>
      <c r="J52" s="16" t="str">
        <f>+Inputs!C123</f>
        <v/>
      </c>
      <c r="K52" s="16" t="str">
        <f>+Inputs!D123</f>
        <v/>
      </c>
      <c r="L52" s="17" t="str">
        <f>IF(ISTEXT(Inputs!H123)=TRUE,+Inputs!H123&amp;":","")</f>
        <v/>
      </c>
      <c r="M52" s="18" t="str">
        <f>IF(ISNUMBER(Inputs!I123)=TRUE,+Inputs!I123,"")</f>
        <v/>
      </c>
    </row>
    <row r="53" spans="1:13" x14ac:dyDescent="0.2">
      <c r="A53" s="14">
        <f>+Inputs!A39</f>
        <v>31</v>
      </c>
      <c r="B53" s="4">
        <f>IF(ISNUMBER(+Inputs!B39),+Inputs!B39,"")</f>
        <v>75</v>
      </c>
      <c r="C53" s="16" t="str">
        <f>+Inputs!C39</f>
        <v>Henry Rattray</v>
      </c>
      <c r="D53" s="16" t="str">
        <f>+Inputs!D39</f>
        <v>Aldershot Farnham &amp; District AC</v>
      </c>
      <c r="E53" s="17" t="str">
        <f>IF(ISTEXT(Inputs!H39)=TRUE,+Inputs!H39&amp;":","")</f>
        <v/>
      </c>
      <c r="F53" s="18">
        <f>IF(ISNUMBER(Inputs!I39)=TRUE,+Inputs!I39,"")</f>
        <v>55</v>
      </c>
      <c r="G53" s="21"/>
      <c r="H53" s="14">
        <f>+Inputs!A124</f>
        <v>116</v>
      </c>
      <c r="I53" s="4" t="str">
        <f>IF(ISNUMBER(+Inputs!B124),+Inputs!B124,"")</f>
        <v/>
      </c>
      <c r="J53" s="16" t="str">
        <f>+Inputs!C124</f>
        <v/>
      </c>
      <c r="K53" s="16" t="str">
        <f>+Inputs!D124</f>
        <v/>
      </c>
      <c r="L53" s="17" t="str">
        <f>IF(ISTEXT(Inputs!H124)=TRUE,+Inputs!H124&amp;":","")</f>
        <v/>
      </c>
      <c r="M53" s="18" t="str">
        <f>IF(ISNUMBER(Inputs!I124)=TRUE,+Inputs!I124,"")</f>
        <v/>
      </c>
    </row>
    <row r="54" spans="1:13" x14ac:dyDescent="0.2">
      <c r="A54" s="14">
        <f>+Inputs!A40</f>
        <v>32</v>
      </c>
      <c r="B54" s="4">
        <f>IF(ISNUMBER(+Inputs!B40),+Inputs!B40,"")</f>
        <v>454</v>
      </c>
      <c r="C54" s="16" t="str">
        <f>+Inputs!C40</f>
        <v>Dylan Hobbs</v>
      </c>
      <c r="D54" s="16" t="str">
        <f>+Inputs!D40</f>
        <v>Camberley &amp; District AC</v>
      </c>
      <c r="E54" s="17" t="str">
        <f>IF(ISTEXT(Inputs!H40)=TRUE,+Inputs!H40&amp;":","")</f>
        <v/>
      </c>
      <c r="F54" s="18">
        <f>IF(ISNUMBER(Inputs!I40)=TRUE,+Inputs!I40,"")</f>
        <v>57</v>
      </c>
      <c r="G54" s="21"/>
      <c r="H54" s="14">
        <f>+Inputs!A125</f>
        <v>117</v>
      </c>
      <c r="I54" s="4" t="str">
        <f>IF(ISNUMBER(+Inputs!B125),+Inputs!B125,"")</f>
        <v/>
      </c>
      <c r="J54" s="16" t="str">
        <f>+Inputs!C125</f>
        <v/>
      </c>
      <c r="K54" s="16" t="str">
        <f>+Inputs!D125</f>
        <v/>
      </c>
      <c r="L54" s="17" t="str">
        <f>IF(ISTEXT(Inputs!H125)=TRUE,+Inputs!H125&amp;":","")</f>
        <v/>
      </c>
      <c r="M54" s="18" t="str">
        <f>IF(ISNUMBER(Inputs!I125)=TRUE,+Inputs!I125,"")</f>
        <v/>
      </c>
    </row>
    <row r="55" spans="1:13" x14ac:dyDescent="0.2">
      <c r="A55" s="14">
        <f>+Inputs!A41</f>
        <v>33</v>
      </c>
      <c r="B55" s="4">
        <f>IF(ISNUMBER(+Inputs!B41),+Inputs!B41,"")</f>
        <v>836</v>
      </c>
      <c r="C55" s="16" t="str">
        <f>+Inputs!C41</f>
        <v>George  Robertson</v>
      </c>
      <c r="D55" s="16" t="str">
        <f>+Inputs!D41</f>
        <v>Woking AC</v>
      </c>
      <c r="E55" s="17" t="str">
        <f>IF(ISTEXT(Inputs!H41)=TRUE,+Inputs!H41&amp;":","")</f>
        <v/>
      </c>
      <c r="F55" s="18">
        <f>IF(ISNUMBER(Inputs!I41)=TRUE,+Inputs!I41,"")</f>
        <v>57</v>
      </c>
      <c r="G55" s="21"/>
      <c r="H55" s="14">
        <f>+Inputs!A126</f>
        <v>118</v>
      </c>
      <c r="I55" s="4" t="str">
        <f>IF(ISNUMBER(+Inputs!B126),+Inputs!B126,"")</f>
        <v/>
      </c>
      <c r="J55" s="16" t="str">
        <f>+Inputs!C126</f>
        <v/>
      </c>
      <c r="K55" s="16" t="str">
        <f>+Inputs!D126</f>
        <v/>
      </c>
      <c r="L55" s="17" t="str">
        <f>IF(ISTEXT(Inputs!H126)=TRUE,+Inputs!H126&amp;":","")</f>
        <v/>
      </c>
      <c r="M55" s="18" t="str">
        <f>IF(ISNUMBER(Inputs!I126)=TRUE,+Inputs!I126,"")</f>
        <v/>
      </c>
    </row>
    <row r="56" spans="1:13" x14ac:dyDescent="0.2">
      <c r="A56" s="14">
        <f>+Inputs!A42</f>
        <v>34</v>
      </c>
      <c r="B56" s="4">
        <f>IF(ISNUMBER(+Inputs!B42),+Inputs!B42,"")</f>
        <v>92</v>
      </c>
      <c r="C56" s="16" t="str">
        <f>+Inputs!C42</f>
        <v>William Nelson</v>
      </c>
      <c r="D56" s="16" t="str">
        <f>+Inputs!D42</f>
        <v>Aldershot Farnham &amp; District AC</v>
      </c>
      <c r="E56" s="17" t="str">
        <f>IF(ISTEXT(Inputs!H42)=TRUE,+Inputs!H42&amp;":","")</f>
        <v/>
      </c>
      <c r="F56" s="18">
        <f>IF(ISNUMBER(Inputs!I42)=TRUE,+Inputs!I42,"")</f>
        <v>58</v>
      </c>
      <c r="G56" s="21"/>
      <c r="H56" s="14">
        <f>+Inputs!A127</f>
        <v>119</v>
      </c>
      <c r="I56" s="4" t="str">
        <f>IF(ISNUMBER(+Inputs!B127),+Inputs!B127,"")</f>
        <v/>
      </c>
      <c r="J56" s="16" t="str">
        <f>+Inputs!C127</f>
        <v/>
      </c>
      <c r="K56" s="16" t="str">
        <f>+Inputs!D127</f>
        <v/>
      </c>
      <c r="L56" s="17" t="str">
        <f>IF(ISTEXT(Inputs!H127)=TRUE,+Inputs!H127&amp;":","")</f>
        <v/>
      </c>
      <c r="M56" s="18" t="str">
        <f>IF(ISNUMBER(Inputs!I127)=TRUE,+Inputs!I127,"")</f>
        <v/>
      </c>
    </row>
    <row r="57" spans="1:13" x14ac:dyDescent="0.2">
      <c r="A57" s="14">
        <f>+Inputs!A43</f>
        <v>35</v>
      </c>
      <c r="B57" s="4">
        <f>IF(ISNUMBER(+Inputs!B43),+Inputs!B43,"")</f>
        <v>441</v>
      </c>
      <c r="C57" s="16" t="str">
        <f>+Inputs!C43</f>
        <v>Eilliot Drummand James</v>
      </c>
      <c r="D57" s="16" t="str">
        <f>+Inputs!D43</f>
        <v>Camberley &amp; District AC</v>
      </c>
      <c r="E57" s="17" t="str">
        <f>IF(ISTEXT(Inputs!H43)=TRUE,+Inputs!H43&amp;":","")</f>
        <v/>
      </c>
      <c r="F57" s="18">
        <f>IF(ISNUMBER(Inputs!I43)=TRUE,+Inputs!I43,"")</f>
        <v>59</v>
      </c>
      <c r="G57" s="21"/>
      <c r="H57" s="14">
        <f>+Inputs!A128</f>
        <v>120</v>
      </c>
      <c r="I57" s="4" t="str">
        <f>IF(ISNUMBER(+Inputs!B128),+Inputs!B128,"")</f>
        <v/>
      </c>
      <c r="J57" s="16" t="str">
        <f>+Inputs!C128</f>
        <v/>
      </c>
      <c r="K57" s="16" t="str">
        <f>+Inputs!D128</f>
        <v/>
      </c>
      <c r="L57" s="17" t="str">
        <f>IF(ISTEXT(Inputs!H128)=TRUE,+Inputs!H128&amp;":","")</f>
        <v/>
      </c>
      <c r="M57" s="18" t="str">
        <f>IF(ISNUMBER(Inputs!I128)=TRUE,+Inputs!I128,"")</f>
        <v/>
      </c>
    </row>
    <row r="58" spans="1:13" x14ac:dyDescent="0.2">
      <c r="A58" s="14">
        <f>+Inputs!A44</f>
        <v>36</v>
      </c>
      <c r="B58" s="4">
        <f>IF(ISNUMBER(+Inputs!B44),+Inputs!B44,"")</f>
        <v>972</v>
      </c>
      <c r="C58" s="16" t="str">
        <f>+Inputs!C44</f>
        <v>AIDEN ROE</v>
      </c>
      <c r="D58" s="16" t="str">
        <f>+Inputs!D44</f>
        <v>Young Athletes Club</v>
      </c>
      <c r="E58" s="17" t="str">
        <f>IF(ISTEXT(Inputs!H44)=TRUE,+Inputs!H44&amp;":","")</f>
        <v>12:</v>
      </c>
      <c r="F58" s="18">
        <f>IF(ISNUMBER(Inputs!I44)=TRUE,+Inputs!I44,"")</f>
        <v>0</v>
      </c>
      <c r="G58" s="21"/>
      <c r="H58" s="14">
        <f>+Inputs!A129</f>
        <v>121</v>
      </c>
      <c r="I58" s="4" t="str">
        <f>IF(ISNUMBER(+Inputs!B129),+Inputs!B129,"")</f>
        <v/>
      </c>
      <c r="J58" s="16" t="str">
        <f>+Inputs!C129</f>
        <v/>
      </c>
      <c r="K58" s="16" t="str">
        <f>+Inputs!D129</f>
        <v/>
      </c>
      <c r="L58" s="17" t="str">
        <f>IF(ISTEXT(Inputs!H129)=TRUE,+Inputs!H129&amp;":","")</f>
        <v/>
      </c>
      <c r="M58" s="18" t="str">
        <f>IF(ISNUMBER(Inputs!I129)=TRUE,+Inputs!I129,"")</f>
        <v/>
      </c>
    </row>
    <row r="59" spans="1:13" x14ac:dyDescent="0.2">
      <c r="A59" s="14">
        <f>+Inputs!A45</f>
        <v>37</v>
      </c>
      <c r="B59" s="4">
        <f>IF(ISNUMBER(+Inputs!B45),+Inputs!B45,"")</f>
        <v>65</v>
      </c>
      <c r="C59" s="16" t="str">
        <f>+Inputs!C45</f>
        <v>Marcus Goulden</v>
      </c>
      <c r="D59" s="16" t="str">
        <f>+Inputs!D45</f>
        <v>Aldershot Farnham &amp; District AC</v>
      </c>
      <c r="E59" s="17" t="str">
        <f>IF(ISTEXT(Inputs!H45)=TRUE,+Inputs!H45&amp;":","")</f>
        <v/>
      </c>
      <c r="F59" s="18">
        <f>IF(ISNUMBER(Inputs!I45)=TRUE,+Inputs!I45,"")</f>
        <v>0</v>
      </c>
      <c r="G59" s="21"/>
      <c r="H59" s="14">
        <f>+Inputs!A130</f>
        <v>122</v>
      </c>
      <c r="I59" s="4" t="str">
        <f>IF(ISNUMBER(+Inputs!B130),+Inputs!B130,"")</f>
        <v/>
      </c>
      <c r="J59" s="16" t="str">
        <f>+Inputs!C130</f>
        <v/>
      </c>
      <c r="K59" s="16" t="str">
        <f>+Inputs!D130</f>
        <v/>
      </c>
      <c r="L59" s="17" t="str">
        <f>IF(ISTEXT(Inputs!H130)=TRUE,+Inputs!H130&amp;":","")</f>
        <v/>
      </c>
      <c r="M59" s="18" t="str">
        <f>IF(ISNUMBER(Inputs!I130)=TRUE,+Inputs!I130,"")</f>
        <v/>
      </c>
    </row>
    <row r="60" spans="1:13" x14ac:dyDescent="0.2">
      <c r="A60" s="14">
        <f>+Inputs!A46</f>
        <v>38</v>
      </c>
      <c r="B60" s="4">
        <f>IF(ISNUMBER(+Inputs!B46),+Inputs!B46,"")</f>
        <v>796</v>
      </c>
      <c r="C60" s="16" t="str">
        <f>+Inputs!C46</f>
        <v>Josh Loveday</v>
      </c>
      <c r="D60" s="16" t="str">
        <f>+Inputs!D46</f>
        <v>Haslemere Border &amp; Waverley AC</v>
      </c>
      <c r="E60" s="17" t="str">
        <f>IF(ISTEXT(Inputs!H46)=TRUE,+Inputs!H46&amp;":","")</f>
        <v/>
      </c>
      <c r="F60" s="18">
        <f>IF(ISNUMBER(Inputs!I46)=TRUE,+Inputs!I46,"")</f>
        <v>1</v>
      </c>
      <c r="G60" s="21"/>
      <c r="H60" s="14">
        <f>+Inputs!A131</f>
        <v>123</v>
      </c>
      <c r="I60" s="4" t="str">
        <f>IF(ISNUMBER(+Inputs!B131),+Inputs!B131,"")</f>
        <v/>
      </c>
      <c r="J60" s="16" t="str">
        <f>+Inputs!C131</f>
        <v/>
      </c>
      <c r="K60" s="16" t="str">
        <f>+Inputs!D131</f>
        <v/>
      </c>
      <c r="L60" s="17" t="str">
        <f>IF(ISTEXT(Inputs!H131)=TRUE,+Inputs!H131&amp;":","")</f>
        <v/>
      </c>
      <c r="M60" s="18" t="str">
        <f>IF(ISNUMBER(Inputs!I131)=TRUE,+Inputs!I131,"")</f>
        <v/>
      </c>
    </row>
    <row r="61" spans="1:13" x14ac:dyDescent="0.2">
      <c r="A61" s="14">
        <f>+Inputs!A47</f>
        <v>39</v>
      </c>
      <c r="B61" s="4">
        <f>IF(ISNUMBER(+Inputs!B47),+Inputs!B47,"")</f>
        <v>62</v>
      </c>
      <c r="C61" s="16" t="str">
        <f>+Inputs!C47</f>
        <v>Benjamin Cossey</v>
      </c>
      <c r="D61" s="16" t="str">
        <f>+Inputs!D47</f>
        <v>Aldershot Farnham &amp; District AC</v>
      </c>
      <c r="E61" s="17" t="str">
        <f>IF(ISTEXT(Inputs!H47)=TRUE,+Inputs!H47&amp;":","")</f>
        <v/>
      </c>
      <c r="F61" s="18">
        <f>IF(ISNUMBER(Inputs!I47)=TRUE,+Inputs!I47,"")</f>
        <v>2</v>
      </c>
      <c r="G61" s="21"/>
      <c r="H61" s="14">
        <f>+Inputs!A132</f>
        <v>124</v>
      </c>
      <c r="I61" s="4" t="str">
        <f>IF(ISNUMBER(+Inputs!B132),+Inputs!B132,"")</f>
        <v/>
      </c>
      <c r="J61" s="16" t="str">
        <f>+Inputs!C132</f>
        <v/>
      </c>
      <c r="K61" s="16" t="str">
        <f>+Inputs!D132</f>
        <v/>
      </c>
      <c r="L61" s="17" t="str">
        <f>IF(ISTEXT(Inputs!H132)=TRUE,+Inputs!H132&amp;":","")</f>
        <v/>
      </c>
      <c r="M61" s="18" t="str">
        <f>IF(ISNUMBER(Inputs!I132)=TRUE,+Inputs!I132,"")</f>
        <v/>
      </c>
    </row>
    <row r="62" spans="1:13" x14ac:dyDescent="0.2">
      <c r="A62" s="14">
        <f>+Inputs!A48</f>
        <v>40</v>
      </c>
      <c r="B62" s="4">
        <f>IF(ISNUMBER(+Inputs!B48),+Inputs!B48,"")</f>
        <v>585</v>
      </c>
      <c r="C62" s="16" t="str">
        <f>+Inputs!C48</f>
        <v>Austin Scott</v>
      </c>
      <c r="D62" s="16" t="str">
        <f>+Inputs!D48</f>
        <v>Fleet &amp; Crookham AC</v>
      </c>
      <c r="E62" s="17" t="str">
        <f>IF(ISTEXT(Inputs!H48)=TRUE,+Inputs!H48&amp;":","")</f>
        <v/>
      </c>
      <c r="F62" s="18">
        <f>IF(ISNUMBER(Inputs!I48)=TRUE,+Inputs!I48,"")</f>
        <v>3</v>
      </c>
      <c r="G62" s="21"/>
      <c r="H62" s="14">
        <f>+Inputs!A133</f>
        <v>125</v>
      </c>
      <c r="I62" s="4" t="str">
        <f>IF(ISNUMBER(+Inputs!B133),+Inputs!B133,"")</f>
        <v/>
      </c>
      <c r="J62" s="16" t="str">
        <f>+Inputs!C133</f>
        <v/>
      </c>
      <c r="K62" s="16" t="str">
        <f>+Inputs!D133</f>
        <v/>
      </c>
      <c r="L62" s="17" t="str">
        <f>IF(ISTEXT(Inputs!H133)=TRUE,+Inputs!H133&amp;":","")</f>
        <v/>
      </c>
      <c r="M62" s="18" t="str">
        <f>IF(ISNUMBER(Inputs!I133)=TRUE,+Inputs!I133,"")</f>
        <v/>
      </c>
    </row>
    <row r="63" spans="1:13" x14ac:dyDescent="0.2">
      <c r="A63" s="14">
        <f>+Inputs!A49</f>
        <v>41</v>
      </c>
      <c r="B63" s="4">
        <f>IF(ISNUMBER(+Inputs!B49),+Inputs!B49,"")</f>
        <v>218</v>
      </c>
      <c r="C63" s="16" t="str">
        <f>+Inputs!C49</f>
        <v>Lochran Rowan</v>
      </c>
      <c r="D63" s="16" t="str">
        <f>+Inputs!D49</f>
        <v>Basingstoke &amp; Mid Hants AC</v>
      </c>
      <c r="E63" s="17" t="str">
        <f>IF(ISTEXT(Inputs!H49)=TRUE,+Inputs!H49&amp;":","")</f>
        <v/>
      </c>
      <c r="F63" s="18">
        <f>IF(ISNUMBER(Inputs!I49)=TRUE,+Inputs!I49,"")</f>
        <v>6</v>
      </c>
      <c r="G63" s="21"/>
      <c r="H63" s="14">
        <f>+Inputs!A134</f>
        <v>126</v>
      </c>
      <c r="I63" s="4" t="str">
        <f>IF(ISNUMBER(+Inputs!B134),+Inputs!B134,"")</f>
        <v/>
      </c>
      <c r="J63" s="16" t="str">
        <f>+Inputs!C134</f>
        <v/>
      </c>
      <c r="K63" s="16" t="str">
        <f>+Inputs!D134</f>
        <v/>
      </c>
      <c r="L63" s="17" t="str">
        <f>IF(ISTEXT(Inputs!H134)=TRUE,+Inputs!H134&amp;":","")</f>
        <v/>
      </c>
      <c r="M63" s="18" t="str">
        <f>IF(ISNUMBER(Inputs!I134)=TRUE,+Inputs!I134,"")</f>
        <v/>
      </c>
    </row>
    <row r="64" spans="1:13" x14ac:dyDescent="0.2">
      <c r="A64" s="14">
        <f>+Inputs!A50</f>
        <v>42</v>
      </c>
      <c r="B64" s="4">
        <f>IF(ISNUMBER(+Inputs!B50),+Inputs!B50,"")</f>
        <v>61</v>
      </c>
      <c r="C64" s="16" t="str">
        <f>+Inputs!C50</f>
        <v>Alfie Packett</v>
      </c>
      <c r="D64" s="16" t="str">
        <f>+Inputs!D50</f>
        <v>Aldershot Farnham &amp; District AC</v>
      </c>
      <c r="E64" s="17" t="str">
        <f>IF(ISTEXT(Inputs!H50)=TRUE,+Inputs!H50&amp;":","")</f>
        <v/>
      </c>
      <c r="F64" s="18">
        <f>IF(ISNUMBER(Inputs!I50)=TRUE,+Inputs!I50,"")</f>
        <v>11</v>
      </c>
      <c r="G64" s="21"/>
      <c r="H64" s="14">
        <f>+Inputs!A135</f>
        <v>127</v>
      </c>
      <c r="I64" s="4" t="str">
        <f>IF(ISNUMBER(+Inputs!B135),+Inputs!B135,"")</f>
        <v/>
      </c>
      <c r="J64" s="16" t="str">
        <f>+Inputs!C135</f>
        <v/>
      </c>
      <c r="K64" s="16" t="str">
        <f>+Inputs!D135</f>
        <v/>
      </c>
      <c r="L64" s="17" t="str">
        <f>IF(ISTEXT(Inputs!H135)=TRUE,+Inputs!H135&amp;":","")</f>
        <v/>
      </c>
      <c r="M64" s="18" t="str">
        <f>IF(ISNUMBER(Inputs!I135)=TRUE,+Inputs!I135,"")</f>
        <v/>
      </c>
    </row>
    <row r="65" spans="1:18" x14ac:dyDescent="0.2">
      <c r="A65" s="14">
        <f>+Inputs!A51</f>
        <v>43</v>
      </c>
      <c r="B65" s="4">
        <f>IF(ISNUMBER(+Inputs!B51),+Inputs!B51,"")</f>
        <v>408</v>
      </c>
      <c r="C65" s="16" t="str">
        <f>+Inputs!C51</f>
        <v>Ben Fox</v>
      </c>
      <c r="D65" s="16" t="str">
        <f>+Inputs!D51</f>
        <v>Camberley &amp; District AC</v>
      </c>
      <c r="E65" s="17" t="str">
        <f>IF(ISTEXT(Inputs!H51)=TRUE,+Inputs!H51&amp;":","")</f>
        <v/>
      </c>
      <c r="F65" s="18">
        <f>IF(ISNUMBER(Inputs!I51)=TRUE,+Inputs!I51,"")</f>
        <v>14</v>
      </c>
      <c r="G65" s="21"/>
      <c r="H65" s="14">
        <f>+Inputs!A136</f>
        <v>128</v>
      </c>
      <c r="I65" s="4" t="str">
        <f>IF(ISNUMBER(+Inputs!B136),+Inputs!B136,"")</f>
        <v/>
      </c>
      <c r="J65" s="16" t="str">
        <f>+Inputs!C136</f>
        <v/>
      </c>
      <c r="K65" s="16" t="str">
        <f>+Inputs!D136</f>
        <v/>
      </c>
      <c r="L65" s="17" t="str">
        <f>IF(ISTEXT(Inputs!H136)=TRUE,+Inputs!H136&amp;":","")</f>
        <v/>
      </c>
      <c r="M65" s="18" t="str">
        <f>IF(ISNUMBER(Inputs!I136)=TRUE,+Inputs!I136,"")</f>
        <v/>
      </c>
    </row>
    <row r="66" spans="1:18" x14ac:dyDescent="0.2">
      <c r="A66" s="14">
        <f>+Inputs!A52</f>
        <v>44</v>
      </c>
      <c r="B66" s="4">
        <f>IF(ISNUMBER(+Inputs!B52),+Inputs!B52,"")</f>
        <v>985</v>
      </c>
      <c r="C66" s="16" t="str">
        <f>+Inputs!C52</f>
        <v>OLIVER FAITHFULL</v>
      </c>
      <c r="D66" s="16" t="str">
        <f>+Inputs!D52</f>
        <v>Young Athletes Club</v>
      </c>
      <c r="E66" s="17" t="str">
        <f>IF(ISTEXT(Inputs!H52)=TRUE,+Inputs!H52&amp;":","")</f>
        <v/>
      </c>
      <c r="F66" s="18">
        <f>IF(ISNUMBER(Inputs!I52)=TRUE,+Inputs!I52,"")</f>
        <v>16</v>
      </c>
      <c r="G66" s="21"/>
      <c r="H66" s="14">
        <f>+Inputs!A137</f>
        <v>129</v>
      </c>
      <c r="I66" s="4" t="str">
        <f>IF(ISNUMBER(+Inputs!B137),+Inputs!B137,"")</f>
        <v/>
      </c>
      <c r="J66" s="16" t="str">
        <f>+Inputs!C137</f>
        <v/>
      </c>
      <c r="K66" s="16" t="str">
        <f>+Inputs!D137</f>
        <v/>
      </c>
      <c r="L66" s="17" t="str">
        <f>IF(ISTEXT(Inputs!H137)=TRUE,+Inputs!H137&amp;":","")</f>
        <v/>
      </c>
      <c r="M66" s="18" t="str">
        <f>IF(ISNUMBER(Inputs!I137)=TRUE,+Inputs!I137,"")</f>
        <v/>
      </c>
    </row>
    <row r="67" spans="1:18" x14ac:dyDescent="0.2">
      <c r="A67" s="14">
        <f>+Inputs!A53</f>
        <v>45</v>
      </c>
      <c r="B67" s="4">
        <f>IF(ISNUMBER(+Inputs!B53),+Inputs!B53,"")</f>
        <v>450</v>
      </c>
      <c r="C67" s="16" t="str">
        <f>+Inputs!C53</f>
        <v>William Odgers</v>
      </c>
      <c r="D67" s="16" t="str">
        <f>+Inputs!D53</f>
        <v>Camberley &amp; District AC</v>
      </c>
      <c r="E67" s="17" t="str">
        <f>IF(ISTEXT(Inputs!H53)=TRUE,+Inputs!H53&amp;":","")</f>
        <v/>
      </c>
      <c r="F67" s="18">
        <f>IF(ISNUMBER(Inputs!I53)=TRUE,+Inputs!I53,"")</f>
        <v>23</v>
      </c>
      <c r="G67" s="21"/>
      <c r="H67" s="14">
        <f>+Inputs!A138</f>
        <v>130</v>
      </c>
      <c r="I67" s="4" t="str">
        <f>IF(ISNUMBER(+Inputs!B138),+Inputs!B138,"")</f>
        <v/>
      </c>
      <c r="J67" s="16" t="str">
        <f>+Inputs!C138</f>
        <v/>
      </c>
      <c r="K67" s="16" t="str">
        <f>+Inputs!D138</f>
        <v/>
      </c>
      <c r="L67" s="17" t="str">
        <f>IF(ISTEXT(Inputs!H138)=TRUE,+Inputs!H138&amp;":","")</f>
        <v/>
      </c>
      <c r="M67" s="18" t="str">
        <f>IF(ISNUMBER(Inputs!I138)=TRUE,+Inputs!I138,"")</f>
        <v/>
      </c>
    </row>
    <row r="68" spans="1:18" x14ac:dyDescent="0.2">
      <c r="A68" s="14">
        <f>+Inputs!A54</f>
        <v>46</v>
      </c>
      <c r="B68" s="4">
        <f>IF(ISNUMBER(+Inputs!B54),+Inputs!B54,"")</f>
        <v>772</v>
      </c>
      <c r="C68" s="16" t="str">
        <f>+Inputs!C54</f>
        <v>George Brayshaw</v>
      </c>
      <c r="D68" s="16" t="str">
        <f>+Inputs!D54</f>
        <v>Haslemere Border &amp; Waverley AC</v>
      </c>
      <c r="E68" s="17" t="str">
        <f>IF(ISTEXT(Inputs!H54)=TRUE,+Inputs!H54&amp;":","")</f>
        <v/>
      </c>
      <c r="F68" s="18">
        <f>IF(ISNUMBER(Inputs!I54)=TRUE,+Inputs!I54,"")</f>
        <v>24</v>
      </c>
      <c r="H68" s="14">
        <f>+Inputs!A139</f>
        <v>131</v>
      </c>
      <c r="I68" s="4" t="str">
        <f>IF(ISNUMBER(+Inputs!B139),+Inputs!B139,"")</f>
        <v/>
      </c>
      <c r="J68" s="16" t="str">
        <f>+Inputs!C139</f>
        <v/>
      </c>
      <c r="K68" s="16" t="str">
        <f>+Inputs!D139</f>
        <v/>
      </c>
      <c r="L68" s="17" t="str">
        <f>IF(ISTEXT(Inputs!H139)=TRUE,+Inputs!H139&amp;":","")</f>
        <v/>
      </c>
      <c r="M68" s="18" t="str">
        <f>IF(ISNUMBER(Inputs!I139)=TRUE,+Inputs!I139,"")</f>
        <v/>
      </c>
      <c r="R68" s="33"/>
    </row>
    <row r="69" spans="1:18" x14ac:dyDescent="0.2">
      <c r="A69" s="14">
        <f>+Inputs!A55</f>
        <v>47</v>
      </c>
      <c r="B69" s="4">
        <f>IF(ISNUMBER(+Inputs!B55),+Inputs!B55,"")</f>
        <v>447</v>
      </c>
      <c r="C69" s="16" t="str">
        <f>+Inputs!C55</f>
        <v>Natahn Gibson</v>
      </c>
      <c r="D69" s="16" t="str">
        <f>+Inputs!D55</f>
        <v>Camberley &amp; District AC</v>
      </c>
      <c r="E69" s="17" t="str">
        <f>IF(ISTEXT(Inputs!H55)=TRUE,+Inputs!H55&amp;":","")</f>
        <v/>
      </c>
      <c r="F69" s="18">
        <f>IF(ISNUMBER(Inputs!I55)=TRUE,+Inputs!I55,"")</f>
        <v>25</v>
      </c>
      <c r="G69" s="33"/>
      <c r="H69" s="14">
        <f>+Inputs!A140</f>
        <v>132</v>
      </c>
      <c r="I69" s="4" t="str">
        <f>IF(ISNUMBER(+Inputs!B140),+Inputs!B140,"")</f>
        <v/>
      </c>
      <c r="J69" s="16" t="str">
        <f>+Inputs!C140</f>
        <v/>
      </c>
      <c r="K69" s="16" t="str">
        <f>+Inputs!D140</f>
        <v/>
      </c>
      <c r="L69" s="17" t="str">
        <f>IF(ISTEXT(Inputs!H140)=TRUE,+Inputs!H140&amp;":","")</f>
        <v/>
      </c>
      <c r="M69" s="18" t="str">
        <f>IF(ISNUMBER(Inputs!I140)=TRUE,+Inputs!I140,"")</f>
        <v/>
      </c>
      <c r="R69" s="33"/>
    </row>
    <row r="70" spans="1:18" x14ac:dyDescent="0.2">
      <c r="A70" s="14">
        <f>+Inputs!A56</f>
        <v>48</v>
      </c>
      <c r="B70" s="4">
        <f>IF(ISNUMBER(+Inputs!B56),+Inputs!B56,"")</f>
        <v>777</v>
      </c>
      <c r="C70" s="16" t="str">
        <f>+Inputs!C56</f>
        <v>Jack Smith</v>
      </c>
      <c r="D70" s="16" t="str">
        <f>+Inputs!D56</f>
        <v>Haslemere Border &amp; Waverley AC</v>
      </c>
      <c r="E70" s="17" t="str">
        <f>IF(ISTEXT(Inputs!H56)=TRUE,+Inputs!H56&amp;":","")</f>
        <v/>
      </c>
      <c r="F70" s="18">
        <f>IF(ISNUMBER(Inputs!I56)=TRUE,+Inputs!I56,"")</f>
        <v>28</v>
      </c>
      <c r="G70" s="33"/>
      <c r="H70" s="14">
        <f>+Inputs!A141</f>
        <v>133</v>
      </c>
      <c r="I70" s="4" t="str">
        <f>IF(ISNUMBER(+Inputs!B141),+Inputs!B141,"")</f>
        <v/>
      </c>
      <c r="J70" s="16" t="str">
        <f>+Inputs!C141</f>
        <v/>
      </c>
      <c r="K70" s="16" t="str">
        <f>+Inputs!D141</f>
        <v/>
      </c>
      <c r="L70" s="17" t="str">
        <f>IF(ISTEXT(Inputs!H141)=TRUE,+Inputs!H141&amp;":","")</f>
        <v/>
      </c>
      <c r="M70" s="18" t="str">
        <f>IF(ISNUMBER(Inputs!I141)=TRUE,+Inputs!I141,"")</f>
        <v/>
      </c>
      <c r="R70" s="33"/>
    </row>
    <row r="71" spans="1:18" x14ac:dyDescent="0.2">
      <c r="A71" s="14">
        <f>+Inputs!A57</f>
        <v>49</v>
      </c>
      <c r="B71" s="4">
        <f>IF(ISNUMBER(+Inputs!B57),+Inputs!B57,"")</f>
        <v>525</v>
      </c>
      <c r="C71" s="16" t="str">
        <f>+Inputs!C57</f>
        <v>BEN  SOMERS</v>
      </c>
      <c r="D71" s="16" t="str">
        <f>+Inputs!D57</f>
        <v>Crawley Ridge School</v>
      </c>
      <c r="E71" s="17" t="str">
        <f>IF(ISTEXT(Inputs!H57)=TRUE,+Inputs!H57&amp;":","")</f>
        <v/>
      </c>
      <c r="F71" s="18">
        <f>IF(ISNUMBER(Inputs!I57)=TRUE,+Inputs!I57,"")</f>
        <v>29</v>
      </c>
      <c r="G71" s="33"/>
      <c r="H71" s="14">
        <f>+Inputs!A142</f>
        <v>134</v>
      </c>
      <c r="I71" s="4" t="str">
        <f>IF(ISNUMBER(+Inputs!B142),+Inputs!B142,"")</f>
        <v/>
      </c>
      <c r="J71" s="16" t="str">
        <f>+Inputs!C142</f>
        <v/>
      </c>
      <c r="K71" s="16" t="str">
        <f>+Inputs!D142</f>
        <v/>
      </c>
      <c r="L71" s="17" t="str">
        <f>IF(ISTEXT(Inputs!H142)=TRUE,+Inputs!H142&amp;":","")</f>
        <v/>
      </c>
      <c r="M71" s="18" t="str">
        <f>IF(ISNUMBER(Inputs!I142)=TRUE,+Inputs!I142,"")</f>
        <v/>
      </c>
      <c r="R71" s="33"/>
    </row>
    <row r="72" spans="1:18" x14ac:dyDescent="0.2">
      <c r="A72" s="14">
        <f>+Inputs!A58</f>
        <v>50</v>
      </c>
      <c r="B72" s="4">
        <f>IF(ISNUMBER(+Inputs!B58),+Inputs!B58,"")</f>
        <v>813</v>
      </c>
      <c r="C72" s="16" t="str">
        <f>+Inputs!C58</f>
        <v>Joshua Matyear</v>
      </c>
      <c r="D72" s="16" t="str">
        <f>+Inputs!D58</f>
        <v>Haslemere Border &amp; Waverley AC</v>
      </c>
      <c r="E72" s="17" t="str">
        <f>IF(ISTEXT(Inputs!H58)=TRUE,+Inputs!H58&amp;":","")</f>
        <v/>
      </c>
      <c r="F72" s="18">
        <f>IF(ISNUMBER(Inputs!I58)=TRUE,+Inputs!I58,"")</f>
        <v>31</v>
      </c>
      <c r="G72" s="33"/>
      <c r="H72" s="14">
        <f>+Inputs!A143</f>
        <v>135</v>
      </c>
      <c r="I72" s="4" t="str">
        <f>IF(ISNUMBER(+Inputs!B143),+Inputs!B143,"")</f>
        <v/>
      </c>
      <c r="J72" s="16" t="str">
        <f>+Inputs!C143</f>
        <v/>
      </c>
      <c r="K72" s="16" t="str">
        <f>+Inputs!D143</f>
        <v/>
      </c>
      <c r="L72" s="17" t="str">
        <f>IF(ISTEXT(Inputs!H143)=TRUE,+Inputs!H143&amp;":","")</f>
        <v/>
      </c>
      <c r="M72" s="18" t="str">
        <f>IF(ISNUMBER(Inputs!I143)=TRUE,+Inputs!I143,"")</f>
        <v/>
      </c>
      <c r="R72" s="33" t="str">
        <f>IF(ISTEXT(Inputs!I133)=TRUE,+Inputs!I133,"")</f>
        <v/>
      </c>
    </row>
    <row r="73" spans="1:18" x14ac:dyDescent="0.2">
      <c r="A73" s="14">
        <f>+Inputs!A59</f>
        <v>51</v>
      </c>
      <c r="B73" s="4">
        <f>IF(ISNUMBER(+Inputs!B59),+Inputs!B59,"")</f>
        <v>778</v>
      </c>
      <c r="C73" s="16" t="str">
        <f>+Inputs!C59</f>
        <v>James Davies</v>
      </c>
      <c r="D73" s="16" t="str">
        <f>+Inputs!D59</f>
        <v>Haslemere Border &amp; Waverley AC</v>
      </c>
      <c r="E73" s="17" t="str">
        <f>IF(ISTEXT(Inputs!H59)=TRUE,+Inputs!H59&amp;":","")</f>
        <v/>
      </c>
      <c r="F73" s="18">
        <f>IF(ISNUMBER(Inputs!I59)=TRUE,+Inputs!I59,"")</f>
        <v>32</v>
      </c>
      <c r="G73" s="33"/>
      <c r="H73" s="14">
        <f>+Inputs!A144</f>
        <v>136</v>
      </c>
      <c r="I73" s="4" t="str">
        <f>IF(ISNUMBER(+Inputs!B144),+Inputs!B144,"")</f>
        <v/>
      </c>
      <c r="J73" s="16" t="str">
        <f>+Inputs!C144</f>
        <v/>
      </c>
      <c r="K73" s="16" t="str">
        <f>+Inputs!D144</f>
        <v/>
      </c>
      <c r="L73" s="17" t="str">
        <f>IF(ISTEXT(Inputs!H144)=TRUE,+Inputs!H144&amp;":","")</f>
        <v/>
      </c>
      <c r="M73" s="18" t="str">
        <f>IF(ISNUMBER(Inputs!I144)=TRUE,+Inputs!I144,"")</f>
        <v/>
      </c>
      <c r="R73" s="33" t="str">
        <f>IF(ISTEXT(Inputs!I134)=TRUE,+Inputs!I134,"")</f>
        <v/>
      </c>
    </row>
    <row r="74" spans="1:18" x14ac:dyDescent="0.2">
      <c r="A74" s="14">
        <f>+Inputs!A60</f>
        <v>52</v>
      </c>
      <c r="B74" s="4">
        <f>IF(ISNUMBER(+Inputs!B60),+Inputs!B60,"")</f>
        <v>435</v>
      </c>
      <c r="C74" s="16" t="str">
        <f>+Inputs!C60</f>
        <v>William Ryan</v>
      </c>
      <c r="D74" s="16" t="str">
        <f>+Inputs!D60</f>
        <v>Camberley &amp; District AC</v>
      </c>
      <c r="E74" s="17" t="str">
        <f>IF(ISTEXT(Inputs!H60)=TRUE,+Inputs!H60&amp;":","")</f>
        <v/>
      </c>
      <c r="F74" s="18">
        <f>IF(ISNUMBER(Inputs!I60)=TRUE,+Inputs!I60,"")</f>
        <v>32</v>
      </c>
      <c r="G74" s="33"/>
      <c r="H74" s="14">
        <f>+Inputs!A145</f>
        <v>137</v>
      </c>
      <c r="I74" s="4" t="str">
        <f>IF(ISNUMBER(+Inputs!B145),+Inputs!B145,"")</f>
        <v/>
      </c>
      <c r="J74" s="16" t="str">
        <f>+Inputs!C145</f>
        <v/>
      </c>
      <c r="K74" s="16" t="str">
        <f>+Inputs!D145</f>
        <v/>
      </c>
      <c r="L74" s="17" t="str">
        <f>IF(ISTEXT(Inputs!H145)=TRUE,+Inputs!H145&amp;":","")</f>
        <v/>
      </c>
      <c r="M74" s="18" t="str">
        <f>IF(ISNUMBER(Inputs!I145)=TRUE,+Inputs!I145,"")</f>
        <v/>
      </c>
      <c r="R74" s="33" t="str">
        <f>IF(ISTEXT(Inputs!I135)=TRUE,+Inputs!I135,"")</f>
        <v/>
      </c>
    </row>
    <row r="75" spans="1:18" x14ac:dyDescent="0.2">
      <c r="A75" s="14">
        <f>+Inputs!A61</f>
        <v>53</v>
      </c>
      <c r="B75" s="4">
        <f>IF(ISNUMBER(+Inputs!B61),+Inputs!B61,"")</f>
        <v>666</v>
      </c>
      <c r="C75" s="16" t="str">
        <f>+Inputs!C61</f>
        <v>Guy Lillywhite</v>
      </c>
      <c r="D75" s="16" t="str">
        <f>+Inputs!D61</f>
        <v>Grey House School</v>
      </c>
      <c r="E75" s="17" t="str">
        <f>IF(ISTEXT(Inputs!H61)=TRUE,+Inputs!H61&amp;":","")</f>
        <v/>
      </c>
      <c r="F75" s="18">
        <f>IF(ISNUMBER(Inputs!I61)=TRUE,+Inputs!I61,"")</f>
        <v>35</v>
      </c>
      <c r="G75" s="33"/>
      <c r="H75" s="14">
        <f>+Inputs!A146</f>
        <v>138</v>
      </c>
      <c r="I75" s="4" t="str">
        <f>IF(ISNUMBER(+Inputs!B146),+Inputs!B146,"")</f>
        <v/>
      </c>
      <c r="J75" s="16" t="str">
        <f>+Inputs!C146</f>
        <v/>
      </c>
      <c r="K75" s="16" t="str">
        <f>+Inputs!D146</f>
        <v/>
      </c>
      <c r="L75" s="17" t="str">
        <f>IF(ISTEXT(Inputs!H146)=TRUE,+Inputs!H146&amp;":","")</f>
        <v/>
      </c>
      <c r="M75" s="18" t="str">
        <f>IF(ISNUMBER(Inputs!I146)=TRUE,+Inputs!I146,"")</f>
        <v/>
      </c>
      <c r="R75" s="33" t="str">
        <f>IF(ISTEXT(Inputs!I136)=TRUE,+Inputs!I136,"")</f>
        <v/>
      </c>
    </row>
    <row r="76" spans="1:18" x14ac:dyDescent="0.2">
      <c r="A76" s="14">
        <f>+Inputs!A62</f>
        <v>54</v>
      </c>
      <c r="B76" s="4">
        <f>IF(ISNUMBER(+Inputs!B62),+Inputs!B62,"")</f>
        <v>976</v>
      </c>
      <c r="C76" s="16" t="str">
        <f>+Inputs!C62</f>
        <v>CONNOR TINKER</v>
      </c>
      <c r="D76" s="16" t="str">
        <f>+Inputs!D62</f>
        <v>Young Athletes Club</v>
      </c>
      <c r="E76" s="17" t="str">
        <f>IF(ISTEXT(Inputs!H62)=TRUE,+Inputs!H62&amp;":","")</f>
        <v/>
      </c>
      <c r="F76" s="18">
        <f>IF(ISNUMBER(Inputs!I62)=TRUE,+Inputs!I62,"")</f>
        <v>39</v>
      </c>
      <c r="G76" s="33"/>
      <c r="H76" s="14">
        <f>+Inputs!A147</f>
        <v>139</v>
      </c>
      <c r="I76" s="4" t="str">
        <f>IF(ISNUMBER(+Inputs!B147),+Inputs!B147,"")</f>
        <v/>
      </c>
      <c r="J76" s="16" t="str">
        <f>+Inputs!C147</f>
        <v/>
      </c>
      <c r="K76" s="16" t="str">
        <f>+Inputs!D147</f>
        <v/>
      </c>
      <c r="L76" s="17" t="str">
        <f>IF(ISTEXT(Inputs!H147)=TRUE,+Inputs!H147&amp;":","")</f>
        <v/>
      </c>
      <c r="M76" s="18" t="str">
        <f>IF(ISNUMBER(Inputs!I147)=TRUE,+Inputs!I147,"")</f>
        <v/>
      </c>
      <c r="R76" s="33" t="str">
        <f>IF(ISTEXT(Inputs!I137)=TRUE,+Inputs!I137,"")</f>
        <v/>
      </c>
    </row>
    <row r="77" spans="1:18" x14ac:dyDescent="0.2">
      <c r="A77" s="14">
        <f>+Inputs!A63</f>
        <v>55</v>
      </c>
      <c r="B77" s="4">
        <f>IF(ISNUMBER(+Inputs!B63),+Inputs!B63,"")</f>
        <v>213</v>
      </c>
      <c r="C77" s="16" t="str">
        <f>+Inputs!C63</f>
        <v>Jonathan Chattell</v>
      </c>
      <c r="D77" s="16" t="str">
        <f>+Inputs!D63</f>
        <v>Basingstoke &amp; Mid Hants AC</v>
      </c>
      <c r="E77" s="17" t="str">
        <f>IF(ISTEXT(Inputs!H63)=TRUE,+Inputs!H63&amp;":","")</f>
        <v/>
      </c>
      <c r="F77" s="18">
        <f>IF(ISNUMBER(Inputs!I63)=TRUE,+Inputs!I63,"")</f>
        <v>40</v>
      </c>
      <c r="G77" s="33"/>
      <c r="H77" s="14">
        <f>+Inputs!A148</f>
        <v>140</v>
      </c>
      <c r="I77" s="4" t="str">
        <f>IF(ISNUMBER(+Inputs!B148),+Inputs!B148,"")</f>
        <v/>
      </c>
      <c r="J77" s="16" t="str">
        <f>+Inputs!C148</f>
        <v/>
      </c>
      <c r="K77" s="16" t="str">
        <f>+Inputs!D148</f>
        <v/>
      </c>
      <c r="L77" s="17" t="str">
        <f>IF(ISTEXT(Inputs!H148)=TRUE,+Inputs!H148&amp;":","")</f>
        <v/>
      </c>
      <c r="M77" s="18" t="str">
        <f>IF(ISNUMBER(Inputs!I148)=TRUE,+Inputs!I148,"")</f>
        <v/>
      </c>
    </row>
    <row r="78" spans="1:18" x14ac:dyDescent="0.2">
      <c r="A78" s="14">
        <f>+Inputs!A64</f>
        <v>56</v>
      </c>
      <c r="B78" s="4">
        <f>IF(ISNUMBER(+Inputs!B64),+Inputs!B64,"")</f>
        <v>214</v>
      </c>
      <c r="C78" s="16" t="str">
        <f>+Inputs!C64</f>
        <v>Barney Courage</v>
      </c>
      <c r="D78" s="16" t="str">
        <f>+Inputs!D64</f>
        <v>Basingstoke &amp; Mid Hants AC</v>
      </c>
      <c r="E78" s="17" t="str">
        <f>IF(ISTEXT(Inputs!H64)=TRUE,+Inputs!H64&amp;":","")</f>
        <v/>
      </c>
      <c r="F78" s="18">
        <f>IF(ISNUMBER(Inputs!I64)=TRUE,+Inputs!I64,"")</f>
        <v>43</v>
      </c>
      <c r="G78" s="33"/>
      <c r="H78" s="14">
        <f>+Inputs!A149</f>
        <v>141</v>
      </c>
      <c r="I78" s="4" t="str">
        <f>IF(ISNUMBER(+Inputs!B149),+Inputs!B149,"")</f>
        <v/>
      </c>
      <c r="J78" s="16" t="str">
        <f>+Inputs!C149</f>
        <v/>
      </c>
      <c r="K78" s="16" t="str">
        <f>+Inputs!D149</f>
        <v/>
      </c>
      <c r="L78" s="17" t="str">
        <f>IF(ISTEXT(Inputs!H149)=TRUE,+Inputs!H149&amp;":","")</f>
        <v/>
      </c>
      <c r="M78" s="18" t="str">
        <f>IF(ISNUMBER(Inputs!I149)=TRUE,+Inputs!I149,"")</f>
        <v/>
      </c>
    </row>
    <row r="79" spans="1:18" x14ac:dyDescent="0.2">
      <c r="A79" s="14">
        <f>+Inputs!A65</f>
        <v>57</v>
      </c>
      <c r="B79" s="4">
        <f>IF(ISNUMBER(+Inputs!B65),+Inputs!B65,"")</f>
        <v>215</v>
      </c>
      <c r="C79" s="16" t="str">
        <f>+Inputs!C65</f>
        <v>Guiseppe Della-Savina</v>
      </c>
      <c r="D79" s="16" t="str">
        <f>+Inputs!D65</f>
        <v>Basingstoke &amp; Mid Hants AC</v>
      </c>
      <c r="E79" s="17" t="str">
        <f>IF(ISTEXT(Inputs!H65)=TRUE,+Inputs!H65&amp;":","")</f>
        <v/>
      </c>
      <c r="F79" s="18">
        <f>IF(ISNUMBER(Inputs!I65)=TRUE,+Inputs!I65,"")</f>
        <v>49</v>
      </c>
      <c r="G79" s="33"/>
      <c r="H79" s="14">
        <f>+Inputs!A150</f>
        <v>142</v>
      </c>
      <c r="I79" s="4" t="str">
        <f>IF(ISNUMBER(+Inputs!B150),+Inputs!B150,"")</f>
        <v/>
      </c>
      <c r="J79" s="16" t="str">
        <f>+Inputs!C150</f>
        <v/>
      </c>
      <c r="K79" s="16" t="str">
        <f>+Inputs!D150</f>
        <v/>
      </c>
      <c r="L79" s="17" t="str">
        <f>IF(ISTEXT(Inputs!H150)=TRUE,+Inputs!H150&amp;":","")</f>
        <v/>
      </c>
      <c r="M79" s="18" t="str">
        <f>IF(ISNUMBER(Inputs!I150)=TRUE,+Inputs!I150,"")</f>
        <v/>
      </c>
    </row>
    <row r="80" spans="1:18" x14ac:dyDescent="0.2">
      <c r="A80" s="14">
        <f>+Inputs!A66</f>
        <v>58</v>
      </c>
      <c r="B80" s="4">
        <f>IF(ISNUMBER(+Inputs!B66),+Inputs!B66,"")</f>
        <v>792</v>
      </c>
      <c r="C80" s="16" t="str">
        <f>+Inputs!C66</f>
        <v>Arun  Mendum</v>
      </c>
      <c r="D80" s="16" t="str">
        <f>+Inputs!D66</f>
        <v>Haslemere Border &amp; Waverley AC</v>
      </c>
      <c r="E80" s="17" t="str">
        <f>IF(ISTEXT(Inputs!H66)=TRUE,+Inputs!H66&amp;":","")</f>
        <v/>
      </c>
      <c r="F80" s="18">
        <f>IF(ISNUMBER(Inputs!I66)=TRUE,+Inputs!I66,"")</f>
        <v>49</v>
      </c>
      <c r="G80" s="33"/>
      <c r="H80" s="14">
        <f>+Inputs!A151</f>
        <v>143</v>
      </c>
      <c r="I80" s="4" t="str">
        <f>IF(ISNUMBER(+Inputs!B151),+Inputs!B151,"")</f>
        <v/>
      </c>
      <c r="J80" s="16" t="str">
        <f>+Inputs!C151</f>
        <v/>
      </c>
      <c r="K80" s="16" t="str">
        <f>+Inputs!D151</f>
        <v/>
      </c>
      <c r="L80" s="17" t="str">
        <f>IF(ISTEXT(Inputs!H151)=TRUE,+Inputs!H151&amp;":","")</f>
        <v/>
      </c>
      <c r="M80" s="18" t="str">
        <f>IF(ISNUMBER(Inputs!I151)=TRUE,+Inputs!I151,"")</f>
        <v/>
      </c>
    </row>
    <row r="81" spans="1:13" x14ac:dyDescent="0.2">
      <c r="A81" s="14">
        <f>+Inputs!A67</f>
        <v>59</v>
      </c>
      <c r="B81" s="4">
        <f>IF(ISNUMBER(+Inputs!B67),+Inputs!B67,"")</f>
        <v>266</v>
      </c>
      <c r="C81" s="16" t="str">
        <f>+Inputs!C67</f>
        <v>Harry  Saunders</v>
      </c>
      <c r="D81" s="16" t="str">
        <f>+Inputs!D67</f>
        <v>Basingstoke &amp; Mid Hants AC</v>
      </c>
      <c r="E81" s="17" t="str">
        <f>IF(ISTEXT(Inputs!H67)=TRUE,+Inputs!H67&amp;":","")</f>
        <v/>
      </c>
      <c r="F81" s="18">
        <f>IF(ISNUMBER(Inputs!I67)=TRUE,+Inputs!I67,"")</f>
        <v>53</v>
      </c>
      <c r="G81" s="33"/>
      <c r="H81" s="14">
        <f>+Inputs!A152</f>
        <v>144</v>
      </c>
      <c r="I81" s="4" t="str">
        <f>IF(ISNUMBER(+Inputs!B152),+Inputs!B152,"")</f>
        <v/>
      </c>
      <c r="J81" s="16" t="str">
        <f>+Inputs!C152</f>
        <v/>
      </c>
      <c r="K81" s="16" t="str">
        <f>+Inputs!D152</f>
        <v/>
      </c>
      <c r="L81" s="17" t="str">
        <f>IF(ISTEXT(Inputs!H152)=TRUE,+Inputs!H152&amp;":","")</f>
        <v/>
      </c>
      <c r="M81" s="18" t="str">
        <f>IF(ISNUMBER(Inputs!I152)=TRUE,+Inputs!I152,"")</f>
        <v/>
      </c>
    </row>
    <row r="82" spans="1:13" x14ac:dyDescent="0.2">
      <c r="A82" s="14">
        <f>+Inputs!A68</f>
        <v>60</v>
      </c>
      <c r="B82" s="4">
        <f>IF(ISNUMBER(+Inputs!B68),+Inputs!B68,"")</f>
        <v>980</v>
      </c>
      <c r="C82" s="16" t="str">
        <f>+Inputs!C68</f>
        <v>BEN  HOWELL</v>
      </c>
      <c r="D82" s="16" t="str">
        <f>+Inputs!D68</f>
        <v>Young Athletes Club</v>
      </c>
      <c r="E82" s="17" t="str">
        <f>IF(ISTEXT(Inputs!H68)=TRUE,+Inputs!H68&amp;":","")</f>
        <v/>
      </c>
      <c r="F82" s="18">
        <f>IF(ISNUMBER(Inputs!I68)=TRUE,+Inputs!I68,"")</f>
        <v>54</v>
      </c>
      <c r="G82" s="33"/>
      <c r="H82" s="14">
        <f>+Inputs!A153</f>
        <v>145</v>
      </c>
      <c r="I82" s="4" t="str">
        <f>IF(ISNUMBER(+Inputs!B153),+Inputs!B153,"")</f>
        <v/>
      </c>
      <c r="J82" s="16" t="str">
        <f>+Inputs!C153</f>
        <v/>
      </c>
      <c r="K82" s="16" t="str">
        <f>+Inputs!D153</f>
        <v/>
      </c>
      <c r="L82" s="17" t="str">
        <f>IF(ISTEXT(Inputs!H153)=TRUE,+Inputs!H153&amp;":","")</f>
        <v/>
      </c>
      <c r="M82" s="18" t="str">
        <f>IF(ISNUMBER(Inputs!I153)=TRUE,+Inputs!I153,"")</f>
        <v/>
      </c>
    </row>
    <row r="83" spans="1:13" x14ac:dyDescent="0.2">
      <c r="A83" s="14">
        <f>+Inputs!A69</f>
        <v>61</v>
      </c>
      <c r="B83" s="4">
        <f>IF(ISNUMBER(+Inputs!B69),+Inputs!B69,"")</f>
        <v>95</v>
      </c>
      <c r="C83" s="16" t="str">
        <f>+Inputs!C69</f>
        <v>Kenton Jennings</v>
      </c>
      <c r="D83" s="16" t="str">
        <f>+Inputs!D69</f>
        <v>Aldershot Farnham &amp; District AC</v>
      </c>
      <c r="E83" s="17" t="str">
        <f>IF(ISTEXT(Inputs!H69)=TRUE,+Inputs!H69&amp;":","")</f>
        <v>13:</v>
      </c>
      <c r="F83" s="18">
        <f>IF(ISNUMBER(Inputs!I69)=TRUE,+Inputs!I69,"")</f>
        <v>2</v>
      </c>
      <c r="G83" s="33"/>
      <c r="H83" s="14">
        <f>+Inputs!A154</f>
        <v>146</v>
      </c>
      <c r="I83" s="4" t="str">
        <f>IF(ISNUMBER(+Inputs!B154),+Inputs!B154,"")</f>
        <v/>
      </c>
      <c r="J83" s="16" t="str">
        <f>+Inputs!C154</f>
        <v/>
      </c>
      <c r="K83" s="16" t="str">
        <f>+Inputs!D154</f>
        <v/>
      </c>
      <c r="L83" s="17" t="str">
        <f>IF(ISTEXT(Inputs!H154)=TRUE,+Inputs!H154&amp;":","")</f>
        <v/>
      </c>
      <c r="M83" s="18" t="str">
        <f>IF(ISNUMBER(Inputs!I154)=TRUE,+Inputs!I154,"")</f>
        <v/>
      </c>
    </row>
    <row r="84" spans="1:13" x14ac:dyDescent="0.2">
      <c r="A84" s="14">
        <f>+Inputs!A70</f>
        <v>62</v>
      </c>
      <c r="B84" s="4">
        <f>IF(ISNUMBER(+Inputs!B70),+Inputs!B70,"")</f>
        <v>791</v>
      </c>
      <c r="C84" s="16" t="str">
        <f>+Inputs!C70</f>
        <v>Ben Mendum</v>
      </c>
      <c r="D84" s="16" t="str">
        <f>+Inputs!D70</f>
        <v>Haslemere Border &amp; Waverley AC</v>
      </c>
      <c r="E84" s="17" t="str">
        <f>IF(ISTEXT(Inputs!H70)=TRUE,+Inputs!H70&amp;":","")</f>
        <v/>
      </c>
      <c r="F84" s="18">
        <f>IF(ISNUMBER(Inputs!I70)=TRUE,+Inputs!I70,"")</f>
        <v>4</v>
      </c>
      <c r="G84" s="33"/>
      <c r="H84" s="14">
        <f>+Inputs!A155</f>
        <v>147</v>
      </c>
      <c r="I84" s="4" t="str">
        <f>IF(ISNUMBER(+Inputs!B155),+Inputs!B155,"")</f>
        <v/>
      </c>
      <c r="J84" s="16" t="str">
        <f>+Inputs!C155</f>
        <v/>
      </c>
      <c r="K84" s="16" t="str">
        <f>+Inputs!D155</f>
        <v/>
      </c>
      <c r="L84" s="17" t="str">
        <f>IF(ISTEXT(Inputs!H155)=TRUE,+Inputs!H155&amp;":","")</f>
        <v/>
      </c>
      <c r="M84" s="18" t="str">
        <f>IF(ISNUMBER(Inputs!I155)=TRUE,+Inputs!I155,"")</f>
        <v/>
      </c>
    </row>
    <row r="85" spans="1:13" x14ac:dyDescent="0.2">
      <c r="A85" s="14">
        <f>+Inputs!A71</f>
        <v>63</v>
      </c>
      <c r="B85" s="4">
        <f>IF(ISNUMBER(+Inputs!B71),+Inputs!B71,"")</f>
        <v>843</v>
      </c>
      <c r="C85" s="16" t="str">
        <f>+Inputs!C71</f>
        <v>Alex  Bishop</v>
      </c>
      <c r="D85" s="16" t="str">
        <f>+Inputs!D71</f>
        <v>Woking AC</v>
      </c>
      <c r="E85" s="17" t="str">
        <f>IF(ISTEXT(Inputs!H71)=TRUE,+Inputs!H71&amp;":","")</f>
        <v/>
      </c>
      <c r="F85" s="18">
        <f>IF(ISNUMBER(Inputs!I71)=TRUE,+Inputs!I71,"")</f>
        <v>9</v>
      </c>
      <c r="G85" s="33"/>
      <c r="H85" s="14">
        <f>+Inputs!A156</f>
        <v>148</v>
      </c>
      <c r="I85" s="4" t="str">
        <f>IF(ISNUMBER(+Inputs!B156),+Inputs!B156,"")</f>
        <v/>
      </c>
      <c r="J85" s="16" t="str">
        <f>+Inputs!C156</f>
        <v/>
      </c>
      <c r="K85" s="16" t="str">
        <f>+Inputs!D156</f>
        <v/>
      </c>
      <c r="L85" s="17" t="str">
        <f>IF(ISTEXT(Inputs!H156)=TRUE,+Inputs!H156&amp;":","")</f>
        <v/>
      </c>
      <c r="M85" s="18" t="str">
        <f>IF(ISNUMBER(Inputs!I156)=TRUE,+Inputs!I156,"")</f>
        <v/>
      </c>
    </row>
    <row r="86" spans="1:13" x14ac:dyDescent="0.2">
      <c r="A86" s="14">
        <f>+Inputs!A72</f>
        <v>64</v>
      </c>
      <c r="B86" s="4">
        <f>IF(ISNUMBER(+Inputs!B72),+Inputs!B72,"")</f>
        <v>71</v>
      </c>
      <c r="C86" s="16" t="str">
        <f>+Inputs!C72</f>
        <v>Samuel Wickham</v>
      </c>
      <c r="D86" s="16" t="str">
        <f>+Inputs!D72</f>
        <v>Aldershot Farnham &amp; District AC</v>
      </c>
      <c r="E86" s="17" t="str">
        <f>IF(ISTEXT(Inputs!H72)=TRUE,+Inputs!H72&amp;":","")</f>
        <v/>
      </c>
      <c r="F86" s="18">
        <f>IF(ISNUMBER(Inputs!I72)=TRUE,+Inputs!I72,"")</f>
        <v>33</v>
      </c>
      <c r="G86" s="33"/>
      <c r="H86" s="14">
        <f>+Inputs!A157</f>
        <v>149</v>
      </c>
      <c r="I86" s="4" t="str">
        <f>IF(ISNUMBER(+Inputs!B157),+Inputs!B157,"")</f>
        <v/>
      </c>
      <c r="J86" s="16" t="str">
        <f>+Inputs!C157</f>
        <v/>
      </c>
      <c r="K86" s="16" t="str">
        <f>+Inputs!D157</f>
        <v/>
      </c>
      <c r="L86" s="17" t="str">
        <f>IF(ISTEXT(Inputs!H157)=TRUE,+Inputs!H157&amp;":","")</f>
        <v/>
      </c>
      <c r="M86" s="18" t="str">
        <f>IF(ISNUMBER(Inputs!I157)=TRUE,+Inputs!I157,"")</f>
        <v/>
      </c>
    </row>
    <row r="87" spans="1:13" x14ac:dyDescent="0.2">
      <c r="A87" s="14">
        <f>+Inputs!A73</f>
        <v>65</v>
      </c>
      <c r="B87" s="4">
        <f>IF(ISNUMBER(+Inputs!B73),+Inputs!B73,"")</f>
        <v>220</v>
      </c>
      <c r="C87" s="16" t="str">
        <f>+Inputs!C73</f>
        <v>Alex Hellewell</v>
      </c>
      <c r="D87" s="16" t="str">
        <f>+Inputs!D73</f>
        <v>Basingstoke &amp; Mid Hants AC</v>
      </c>
      <c r="E87" s="17" t="str">
        <f>IF(ISTEXT(Inputs!H73)=TRUE,+Inputs!H73&amp;":","")</f>
        <v/>
      </c>
      <c r="F87" s="18">
        <f>IF(ISNUMBER(Inputs!I73)=TRUE,+Inputs!I73,"")</f>
        <v>33</v>
      </c>
      <c r="G87" s="33"/>
      <c r="H87" s="14">
        <f>+Inputs!A158</f>
        <v>150</v>
      </c>
      <c r="I87" s="4" t="str">
        <f>IF(ISNUMBER(+Inputs!B158),+Inputs!B158,"")</f>
        <v/>
      </c>
      <c r="J87" s="16" t="str">
        <f>+Inputs!C158</f>
        <v/>
      </c>
      <c r="K87" s="16" t="str">
        <f>+Inputs!D158</f>
        <v/>
      </c>
      <c r="L87" s="17" t="str">
        <f>IF(ISTEXT(Inputs!H158)=TRUE,+Inputs!H158&amp;":","")</f>
        <v/>
      </c>
      <c r="M87" s="18" t="str">
        <f>IF(ISNUMBER(Inputs!I158)=TRUE,+Inputs!I158,"")</f>
        <v/>
      </c>
    </row>
    <row r="88" spans="1:13" x14ac:dyDescent="0.2">
      <c r="A88" s="14">
        <f>+Inputs!A74</f>
        <v>66</v>
      </c>
      <c r="B88" s="4">
        <f>IF(ISNUMBER(+Inputs!B74),+Inputs!B74,"")</f>
        <v>977</v>
      </c>
      <c r="C88" s="16" t="str">
        <f>+Inputs!C74</f>
        <v>FYNN TINKER</v>
      </c>
      <c r="D88" s="16" t="str">
        <f>+Inputs!D74</f>
        <v>Young Athletes Club</v>
      </c>
      <c r="E88" s="17" t="str">
        <f>IF(ISTEXT(Inputs!H74)=TRUE,+Inputs!H74&amp;":","")</f>
        <v/>
      </c>
      <c r="F88" s="18">
        <f>IF(ISNUMBER(Inputs!I74)=TRUE,+Inputs!I74,"")</f>
        <v>43</v>
      </c>
      <c r="G88" s="33"/>
      <c r="H88" s="14"/>
      <c r="I88" s="20"/>
      <c r="K88" s="16" t="str">
        <f>IF(ISTEXT(VLOOKUP(J88,TMSCORE,2,FALSE))=TRUE,VLOOKUP(J88,TMSCORE,2,FALSE),"")</f>
        <v/>
      </c>
      <c r="L88" s="34" t="str">
        <f>IF(ISNUMBER(VLOOKUP(J88,TMSCORE,3,FALSE))=TRUE,VLOOKUP(J88,TMSCORE,3,FALSE),"")</f>
        <v/>
      </c>
    </row>
    <row r="89" spans="1:13" x14ac:dyDescent="0.2">
      <c r="A89" s="14">
        <f>+Inputs!A75</f>
        <v>67</v>
      </c>
      <c r="B89" s="4">
        <f>IF(ISNUMBER(+Inputs!B75),+Inputs!B75,"")</f>
        <v>817</v>
      </c>
      <c r="C89" s="16" t="str">
        <f>+Inputs!C75</f>
        <v>Jamie Kimber</v>
      </c>
      <c r="D89" s="16" t="str">
        <f>+Inputs!D75</f>
        <v>Haslemere Border &amp; Waverley AC</v>
      </c>
      <c r="E89" s="17" t="str">
        <f>IF(ISTEXT(Inputs!H75)=TRUE,+Inputs!H75&amp;":","")</f>
        <v/>
      </c>
      <c r="F89" s="18">
        <f>IF(ISNUMBER(Inputs!I75)=TRUE,+Inputs!I75,"")</f>
        <v>45</v>
      </c>
      <c r="G89" s="33"/>
    </row>
    <row r="90" spans="1:13" x14ac:dyDescent="0.2">
      <c r="A90" s="14">
        <f>+Inputs!A76</f>
        <v>68</v>
      </c>
      <c r="B90" s="4">
        <f>IF(ISNUMBER(+Inputs!B76),+Inputs!B76,"")</f>
        <v>431</v>
      </c>
      <c r="C90" s="16" t="str">
        <f>+Inputs!C76</f>
        <v>Ollie Gandy</v>
      </c>
      <c r="D90" s="16" t="str">
        <f>+Inputs!D76</f>
        <v>Camberley &amp; District AC</v>
      </c>
      <c r="E90" s="17" t="str">
        <f>IF(ISTEXT(Inputs!H76)=TRUE,+Inputs!H76&amp;":","")</f>
        <v>14:</v>
      </c>
      <c r="F90" s="18">
        <f>IF(ISNUMBER(Inputs!I76)=TRUE,+Inputs!I76,"")</f>
        <v>4</v>
      </c>
      <c r="G90" s="33"/>
    </row>
    <row r="91" spans="1:13" x14ac:dyDescent="0.2">
      <c r="A91" s="14">
        <f>+Inputs!A77</f>
        <v>69</v>
      </c>
      <c r="B91" s="4">
        <f>IF(ISNUMBER(+Inputs!B77),+Inputs!B77,"")</f>
        <v>410</v>
      </c>
      <c r="C91" s="16" t="str">
        <f>+Inputs!C77</f>
        <v>Maddison Tarbet</v>
      </c>
      <c r="D91" s="16" t="str">
        <f>+Inputs!D77</f>
        <v>Camberley &amp; District AC</v>
      </c>
      <c r="E91" s="17" t="str">
        <f>IF(ISTEXT(Inputs!H77)=TRUE,+Inputs!H77&amp;":","")</f>
        <v/>
      </c>
      <c r="F91" s="18">
        <f>IF(ISNUMBER(Inputs!I77)=TRUE,+Inputs!I77,"")</f>
        <v>8</v>
      </c>
      <c r="G91" s="33"/>
    </row>
    <row r="92" spans="1:13" x14ac:dyDescent="0.2">
      <c r="A92" s="14">
        <f>+Inputs!A78</f>
        <v>70</v>
      </c>
      <c r="B92" s="4">
        <f>IF(ISNUMBER(+Inputs!B78),+Inputs!B78,"")</f>
        <v>558</v>
      </c>
      <c r="C92" s="16" t="str">
        <f>+Inputs!C78</f>
        <v>William Harvey</v>
      </c>
      <c r="D92" s="16" t="str">
        <f>+Inputs!D78</f>
        <v>Fleet &amp; Crookham AC</v>
      </c>
      <c r="E92" s="17" t="str">
        <f>IF(ISTEXT(Inputs!H78)=TRUE,+Inputs!H78&amp;":","")</f>
        <v/>
      </c>
      <c r="F92" s="18">
        <f>IF(ISNUMBER(Inputs!I78)=TRUE,+Inputs!I78,"")</f>
        <v>29</v>
      </c>
      <c r="G92" s="33"/>
      <c r="I92" s="22" t="s">
        <v>7</v>
      </c>
      <c r="L92" s="12"/>
    </row>
    <row r="93" spans="1:13" x14ac:dyDescent="0.2">
      <c r="A93" s="14">
        <f>+Inputs!A79</f>
        <v>71</v>
      </c>
      <c r="B93" s="4">
        <f>IF(ISNUMBER(+Inputs!B79),+Inputs!B79,"")</f>
        <v>449</v>
      </c>
      <c r="C93" s="16" t="str">
        <f>+Inputs!C79</f>
        <v>Edima Umoren</v>
      </c>
      <c r="D93" s="16" t="str">
        <f>+Inputs!D79</f>
        <v>Camberley &amp; District AC</v>
      </c>
      <c r="E93" s="17" t="str">
        <f>IF(ISTEXT(Inputs!H79)=TRUE,+Inputs!H79&amp;":","")</f>
        <v/>
      </c>
      <c r="F93" s="18">
        <f>IF(ISNUMBER(Inputs!I79)=TRUE,+Inputs!I79,"")</f>
        <v>52</v>
      </c>
      <c r="G93" s="33"/>
    </row>
    <row r="94" spans="1:13" x14ac:dyDescent="0.2">
      <c r="A94" s="14">
        <f>+Inputs!A80</f>
        <v>72</v>
      </c>
      <c r="B94" s="4">
        <f>IF(ISNUMBER(+Inputs!B80),+Inputs!B80,"")</f>
        <v>818</v>
      </c>
      <c r="C94" s="16" t="str">
        <f>+Inputs!C80</f>
        <v>Robert Kimber</v>
      </c>
      <c r="D94" s="16" t="str">
        <f>+Inputs!D80</f>
        <v>Haslemere Border &amp; Waverley AC</v>
      </c>
      <c r="E94" s="17" t="str">
        <f>IF(ISTEXT(Inputs!H80)=TRUE,+Inputs!H80&amp;":","")</f>
        <v/>
      </c>
      <c r="F94" s="18">
        <f>IF(ISNUMBER(Inputs!I80)=TRUE,+Inputs!I80,"")</f>
        <v>52</v>
      </c>
      <c r="G94" s="33"/>
    </row>
    <row r="95" spans="1:13" x14ac:dyDescent="0.2">
      <c r="A95" s="14">
        <f>+Inputs!A81</f>
        <v>73</v>
      </c>
      <c r="B95" s="4">
        <f>IF(ISNUMBER(+Inputs!B81),+Inputs!B81,"")</f>
        <v>674</v>
      </c>
      <c r="C95" s="16" t="str">
        <f>+Inputs!C81</f>
        <v>Ollie Tucker</v>
      </c>
      <c r="D95" s="16" t="str">
        <f>+Inputs!D81</f>
        <v>Grey House School</v>
      </c>
      <c r="E95" s="17" t="str">
        <f>IF(ISTEXT(Inputs!H81)=TRUE,+Inputs!H81&amp;":","")</f>
        <v/>
      </c>
      <c r="F95" s="18">
        <f>IF(ISNUMBER(Inputs!I81)=TRUE,+Inputs!I81,"")</f>
        <v>53</v>
      </c>
      <c r="G95" s="33"/>
    </row>
    <row r="96" spans="1:13" x14ac:dyDescent="0.2">
      <c r="A96" s="14">
        <f>+Inputs!A82</f>
        <v>74</v>
      </c>
      <c r="B96" s="4">
        <f>IF(ISNUMBER(+Inputs!B82),+Inputs!B82,"")</f>
        <v>287</v>
      </c>
      <c r="C96" s="16" t="str">
        <f>+Inputs!C82</f>
        <v>Aiden Sutton</v>
      </c>
      <c r="D96" s="16" t="str">
        <f>+Inputs!D82</f>
        <v>Basingstoke &amp; Mid Hants AC</v>
      </c>
      <c r="E96" s="17" t="str">
        <f>IF(ISTEXT(Inputs!H82)=TRUE,+Inputs!H82&amp;":","")</f>
        <v/>
      </c>
      <c r="F96" s="18">
        <f>IF(ISNUMBER(Inputs!I82)=TRUE,+Inputs!I82,"")</f>
        <v>54</v>
      </c>
      <c r="G96" s="33"/>
    </row>
    <row r="97" spans="1:7" x14ac:dyDescent="0.2">
      <c r="A97" s="14">
        <f>+Inputs!A83</f>
        <v>75</v>
      </c>
      <c r="B97" s="4">
        <f>IF(ISNUMBER(+Inputs!B83),+Inputs!B83,"")</f>
        <v>524</v>
      </c>
      <c r="C97" s="16" t="str">
        <f>+Inputs!C83</f>
        <v>ROMAN PRASAD</v>
      </c>
      <c r="D97" s="16" t="str">
        <f>+Inputs!D83</f>
        <v>Crawley Ridge School</v>
      </c>
      <c r="E97" s="17" t="str">
        <f>IF(ISTEXT(Inputs!H83)=TRUE,+Inputs!H83&amp;":","")</f>
        <v>15:</v>
      </c>
      <c r="F97" s="18">
        <f>IF(ISNUMBER(Inputs!I83)=TRUE,+Inputs!I83,"")</f>
        <v>40</v>
      </c>
      <c r="G97" s="33"/>
    </row>
    <row r="98" spans="1:7" x14ac:dyDescent="0.2">
      <c r="A98" s="14">
        <f>+Inputs!A84</f>
        <v>76</v>
      </c>
      <c r="B98" s="4" t="str">
        <f>IF(ISNUMBER(+Inputs!B84),+Inputs!B84,"")</f>
        <v/>
      </c>
      <c r="C98" s="16" t="str">
        <f>+Inputs!C84</f>
        <v/>
      </c>
      <c r="D98" s="16" t="str">
        <f>+Inputs!D84</f>
        <v/>
      </c>
      <c r="E98" s="17" t="str">
        <f>IF(ISTEXT(Inputs!H84)=TRUE,+Inputs!H84&amp;":","")</f>
        <v/>
      </c>
      <c r="F98" s="18" t="str">
        <f>IF(ISNUMBER(Inputs!I84)=TRUE,+Inputs!I84,"")</f>
        <v/>
      </c>
      <c r="G98" s="33"/>
    </row>
    <row r="99" spans="1:7" x14ac:dyDescent="0.2">
      <c r="A99" s="14">
        <f>+Inputs!A85</f>
        <v>77</v>
      </c>
      <c r="B99" s="4" t="str">
        <f>IF(ISNUMBER(+Inputs!B85),+Inputs!B85,"")</f>
        <v/>
      </c>
      <c r="C99" s="16" t="str">
        <f>+Inputs!C85</f>
        <v/>
      </c>
      <c r="D99" s="16" t="str">
        <f>+Inputs!D85</f>
        <v/>
      </c>
      <c r="E99" s="17" t="str">
        <f>IF(ISTEXT(Inputs!H85)=TRUE,+Inputs!H85&amp;":","")</f>
        <v/>
      </c>
      <c r="F99" s="18" t="str">
        <f>IF(ISNUMBER(Inputs!I85)=TRUE,+Inputs!I85,"")</f>
        <v/>
      </c>
      <c r="G99" s="33"/>
    </row>
    <row r="100" spans="1:7" x14ac:dyDescent="0.2">
      <c r="A100" s="14">
        <f>+Inputs!A86</f>
        <v>78</v>
      </c>
      <c r="B100" s="4" t="str">
        <f>IF(ISNUMBER(+Inputs!B86),+Inputs!B86,"")</f>
        <v/>
      </c>
      <c r="C100" s="16" t="str">
        <f>+Inputs!C86</f>
        <v/>
      </c>
      <c r="D100" s="16" t="str">
        <f>+Inputs!D86</f>
        <v/>
      </c>
      <c r="E100" s="17" t="str">
        <f>IF(ISTEXT(Inputs!H86)=TRUE,+Inputs!H86&amp;":","")</f>
        <v/>
      </c>
      <c r="F100" s="18" t="str">
        <f>IF(ISNUMBER(Inputs!I86)=TRUE,+Inputs!I86,"")</f>
        <v/>
      </c>
      <c r="G100" s="33"/>
    </row>
    <row r="101" spans="1:7" x14ac:dyDescent="0.2">
      <c r="A101" s="14">
        <f>+Inputs!A87</f>
        <v>79</v>
      </c>
      <c r="B101" s="4" t="str">
        <f>IF(ISNUMBER(+Inputs!B87),+Inputs!B87,"")</f>
        <v/>
      </c>
      <c r="C101" s="16" t="str">
        <f>+Inputs!C87</f>
        <v/>
      </c>
      <c r="D101" s="16" t="str">
        <f>+Inputs!D87</f>
        <v/>
      </c>
      <c r="E101" s="17" t="str">
        <f>IF(ISTEXT(Inputs!H87)=TRUE,+Inputs!H87&amp;":","")</f>
        <v/>
      </c>
      <c r="F101" s="18" t="str">
        <f>IF(ISNUMBER(Inputs!I87)=TRUE,+Inputs!I87,"")</f>
        <v/>
      </c>
      <c r="G101" s="33"/>
    </row>
    <row r="102" spans="1:7" x14ac:dyDescent="0.2">
      <c r="A102" s="14">
        <f>+Inputs!A88</f>
        <v>80</v>
      </c>
      <c r="B102" s="4" t="str">
        <f>IF(ISNUMBER(+Inputs!B88),+Inputs!B88,"")</f>
        <v/>
      </c>
      <c r="C102" s="16" t="str">
        <f>+Inputs!C88</f>
        <v/>
      </c>
      <c r="D102" s="16" t="str">
        <f>+Inputs!D88</f>
        <v/>
      </c>
      <c r="E102" s="17" t="str">
        <f>IF(ISTEXT(Inputs!H88)=TRUE,+Inputs!H88&amp;":","")</f>
        <v/>
      </c>
      <c r="F102" s="18" t="str">
        <f>IF(ISNUMBER(Inputs!I88)=TRUE,+Inputs!I88,"")</f>
        <v/>
      </c>
      <c r="G102" s="33"/>
    </row>
    <row r="103" spans="1:7" x14ac:dyDescent="0.2">
      <c r="A103" s="14">
        <f>+Inputs!A89</f>
        <v>81</v>
      </c>
      <c r="B103" s="4" t="str">
        <f>IF(ISNUMBER(+Inputs!B89),+Inputs!B89,"")</f>
        <v/>
      </c>
      <c r="C103" s="16" t="str">
        <f>+Inputs!C89</f>
        <v/>
      </c>
      <c r="D103" s="16" t="str">
        <f>+Inputs!D89</f>
        <v/>
      </c>
      <c r="E103" s="17" t="str">
        <f>IF(ISTEXT(Inputs!H89)=TRUE,+Inputs!H89&amp;":","")</f>
        <v/>
      </c>
      <c r="F103" s="18" t="str">
        <f>IF(ISNUMBER(Inputs!I89)=TRUE,+Inputs!I89,"")</f>
        <v/>
      </c>
    </row>
    <row r="104" spans="1:7" x14ac:dyDescent="0.2">
      <c r="A104" s="14">
        <f>+Inputs!A90</f>
        <v>82</v>
      </c>
      <c r="B104" s="4" t="str">
        <f>IF(ISNUMBER(+Inputs!B90),+Inputs!B90,"")</f>
        <v/>
      </c>
      <c r="C104" s="16" t="str">
        <f>+Inputs!C90</f>
        <v/>
      </c>
      <c r="D104" s="16" t="str">
        <f>+Inputs!D90</f>
        <v/>
      </c>
      <c r="E104" s="17" t="str">
        <f>IF(ISTEXT(Inputs!H90)=TRUE,+Inputs!H90&amp;":","")</f>
        <v/>
      </c>
      <c r="F104" s="18" t="str">
        <f>IF(ISNUMBER(Inputs!I90)=TRUE,+Inputs!I90,"")</f>
        <v/>
      </c>
    </row>
    <row r="105" spans="1:7" x14ac:dyDescent="0.2">
      <c r="A105" s="14">
        <f>+Inputs!A91</f>
        <v>83</v>
      </c>
      <c r="B105" s="4" t="str">
        <f>IF(ISNUMBER(+Inputs!B91),+Inputs!B91,"")</f>
        <v/>
      </c>
      <c r="C105" s="16" t="str">
        <f>+Inputs!C91</f>
        <v/>
      </c>
      <c r="D105" s="16" t="str">
        <f>+Inputs!D91</f>
        <v/>
      </c>
      <c r="E105" s="17" t="str">
        <f>IF(ISTEXT(Inputs!H91)=TRUE,+Inputs!H91&amp;":","")</f>
        <v/>
      </c>
      <c r="F105" s="18" t="str">
        <f>IF(ISNUMBER(Inputs!I91)=TRUE,+Inputs!I91,"")</f>
        <v/>
      </c>
    </row>
    <row r="106" spans="1:7" x14ac:dyDescent="0.2">
      <c r="A106" s="14">
        <f>+Inputs!A92</f>
        <v>84</v>
      </c>
      <c r="B106" s="4" t="str">
        <f>IF(ISNUMBER(+Inputs!B92),+Inputs!B92,"")</f>
        <v/>
      </c>
      <c r="C106" s="16" t="str">
        <f>+Inputs!C92</f>
        <v/>
      </c>
      <c r="D106" s="16" t="str">
        <f>+Inputs!D92</f>
        <v/>
      </c>
      <c r="E106" s="17" t="str">
        <f>IF(ISTEXT(Inputs!H92)=TRUE,+Inputs!H92&amp;":","")</f>
        <v/>
      </c>
      <c r="F106" s="18" t="str">
        <f>IF(ISNUMBER(Inputs!I92)=TRUE,+Inputs!I92,"")</f>
        <v/>
      </c>
    </row>
    <row r="107" spans="1:7" x14ac:dyDescent="0.2">
      <c r="A107" s="14">
        <f>+Inputs!A93</f>
        <v>85</v>
      </c>
      <c r="B107" s="4" t="str">
        <f>IF(ISNUMBER(+Inputs!B93),+Inputs!B93,"")</f>
        <v/>
      </c>
      <c r="C107" s="16" t="str">
        <f>+Inputs!C93</f>
        <v/>
      </c>
      <c r="D107" s="16" t="str">
        <f>+Inputs!D93</f>
        <v/>
      </c>
      <c r="E107" s="17" t="str">
        <f>IF(ISTEXT(Inputs!H93)=TRUE,+Inputs!H93&amp;":","")</f>
        <v/>
      </c>
      <c r="F107" s="18" t="str">
        <f>IF(ISNUMBER(Inputs!I93)=TRUE,+Inputs!I93,"")</f>
        <v/>
      </c>
    </row>
  </sheetData>
  <sheetProtection sheet="1" objects="1" scenarios="1"/>
  <mergeCells count="3">
    <mergeCell ref="E22:F22"/>
    <mergeCell ref="L22:M22"/>
    <mergeCell ref="A3:K3"/>
  </mergeCells>
  <phoneticPr fontId="0" type="noConversion"/>
  <printOptions horizontalCentered="1" verticalCentered="1"/>
  <pageMargins left="0.11811023622047245" right="0.11811023622047245" top="0.27559055118110237" bottom="0.27559055118110237" header="0.15748031496062992" footer="0.51181102362204722"/>
  <pageSetup paperSize="9" scale="53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Athletes</vt:lpstr>
      <vt:lpstr>Inputs</vt:lpstr>
      <vt:lpstr>Results</vt:lpstr>
    </vt:vector>
  </TitlesOfParts>
  <Company>Home Use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 Callingham</dc:creator>
  <cp:lastModifiedBy>Microsoft Office User</cp:lastModifiedBy>
  <cp:lastPrinted>2014-11-14T07:44:54Z</cp:lastPrinted>
  <dcterms:created xsi:type="dcterms:W3CDTF">2005-01-22T16:14:55Z</dcterms:created>
  <dcterms:modified xsi:type="dcterms:W3CDTF">2015-12-16T19:49:25Z</dcterms:modified>
</cp:coreProperties>
</file>